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/>
  </bookViews>
  <sheets>
    <sheet name="DAMAN" sheetId="1" r:id="rId1"/>
    <sheet name="SILVASSA" sheetId="5" r:id="rId2"/>
    <sheet name="BOISAR" sheetId="22" r:id="rId3"/>
    <sheet name="NASHIK RSC" sheetId="23" r:id="rId4"/>
    <sheet name="SOLAN" sheetId="17" r:id="rId5"/>
    <sheet name="EX-VASAI DEPOT" sheetId="20" r:id="rId6"/>
    <sheet name="PLANT WASTE" sheetId="21" r:id="rId7"/>
    <sheet name="T&amp;C" sheetId="14" r:id="rId8"/>
  </sheets>
  <definedNames>
    <definedName name="_xlnm.Print_Area" localSheetId="2">BOISAR!$A$1:$N$69</definedName>
    <definedName name="_xlnm.Print_Area" localSheetId="0">DAMAN!$A$1:$N$70</definedName>
    <definedName name="_xlnm.Print_Area" localSheetId="3">'NASHIK RSC'!$A$1:$H$91</definedName>
    <definedName name="_xlnm.Print_Area" localSheetId="1">SILVASSA!$A$1:$N$68</definedName>
    <definedName name="_xlnm.Print_Area" localSheetId="4">SOLAN!$A$1:$N$69</definedName>
  </definedNames>
  <calcPr calcId="124519"/>
</workbook>
</file>

<file path=xl/calcChain.xml><?xml version="1.0" encoding="utf-8"?>
<calcChain xmlns="http://schemas.openxmlformats.org/spreadsheetml/2006/main">
  <c r="E32" i="20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F12" i="23"/>
  <c r="G69" i="17"/>
  <c r="I69"/>
  <c r="J69" s="1"/>
  <c r="K69" s="1"/>
  <c r="G68"/>
  <c r="I68" s="1"/>
  <c r="J68" s="1"/>
  <c r="G67"/>
  <c r="I67"/>
  <c r="J67" s="1"/>
  <c r="K67" s="1"/>
  <c r="G66"/>
  <c r="I66" s="1"/>
  <c r="J66" s="1"/>
  <c r="G65"/>
  <c r="I65"/>
  <c r="J65" s="1"/>
  <c r="G64"/>
  <c r="I64" s="1"/>
  <c r="J64" s="1"/>
  <c r="K64" s="1"/>
  <c r="G63"/>
  <c r="I63"/>
  <c r="J63" s="1"/>
  <c r="G62"/>
  <c r="I62" s="1"/>
  <c r="J62" s="1"/>
  <c r="K62" s="1"/>
  <c r="G61"/>
  <c r="I61"/>
  <c r="J61" s="1"/>
  <c r="G60"/>
  <c r="I60" s="1"/>
  <c r="J60" s="1"/>
  <c r="K60" s="1"/>
  <c r="F69" i="23"/>
  <c r="G69"/>
  <c r="F68"/>
  <c r="G68"/>
  <c r="F67"/>
  <c r="G67"/>
  <c r="F66"/>
  <c r="G66"/>
  <c r="F65"/>
  <c r="G65"/>
  <c r="F64"/>
  <c r="G64"/>
  <c r="F63"/>
  <c r="G63"/>
  <c r="F62"/>
  <c r="G62"/>
  <c r="F61"/>
  <c r="G61"/>
  <c r="F60"/>
  <c r="G60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4"/>
  <c r="G44"/>
  <c r="F43"/>
  <c r="G43"/>
  <c r="F42"/>
  <c r="G42"/>
  <c r="F41"/>
  <c r="G41"/>
  <c r="F40"/>
  <c r="G40"/>
  <c r="F39"/>
  <c r="G39"/>
  <c r="F38"/>
  <c r="G38"/>
  <c r="F37"/>
  <c r="G37"/>
  <c r="F36"/>
  <c r="G36"/>
  <c r="F35"/>
  <c r="G35"/>
  <c r="F34"/>
  <c r="G34"/>
  <c r="F33"/>
  <c r="G33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G12"/>
  <c r="E68" i="20"/>
  <c r="F68" s="1"/>
  <c r="G68" s="1"/>
  <c r="E67"/>
  <c r="F67"/>
  <c r="G67" s="1"/>
  <c r="E66"/>
  <c r="F66" s="1"/>
  <c r="G66" s="1"/>
  <c r="E65"/>
  <c r="F65"/>
  <c r="G65" s="1"/>
  <c r="E64"/>
  <c r="F64" s="1"/>
  <c r="G64" s="1"/>
  <c r="E63"/>
  <c r="F63"/>
  <c r="G63" s="1"/>
  <c r="E62"/>
  <c r="F62" s="1"/>
  <c r="G62" s="1"/>
  <c r="E61"/>
  <c r="F61"/>
  <c r="G61" s="1"/>
  <c r="E60"/>
  <c r="F60" s="1"/>
  <c r="G60" s="1"/>
  <c r="E59"/>
  <c r="F59"/>
  <c r="G59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E28"/>
  <c r="F28" s="1"/>
  <c r="G28" s="1"/>
  <c r="E27"/>
  <c r="F27"/>
  <c r="G27" s="1"/>
  <c r="E26"/>
  <c r="F26" s="1"/>
  <c r="G26" s="1"/>
  <c r="E25"/>
  <c r="F25"/>
  <c r="G25" s="1"/>
  <c r="E24"/>
  <c r="F24" s="1"/>
  <c r="G24" s="1"/>
  <c r="E23"/>
  <c r="F23"/>
  <c r="G23" s="1"/>
  <c r="E22"/>
  <c r="F22" s="1"/>
  <c r="G22" s="1"/>
  <c r="E21"/>
  <c r="F21"/>
  <c r="G21" s="1"/>
  <c r="E20"/>
  <c r="F20" s="1"/>
  <c r="G20" s="1"/>
  <c r="E19"/>
  <c r="F19"/>
  <c r="G19" s="1"/>
  <c r="E18"/>
  <c r="F18" s="1"/>
  <c r="G18" s="1"/>
  <c r="E17"/>
  <c r="F17"/>
  <c r="G17" s="1"/>
  <c r="E16"/>
  <c r="F16" s="1"/>
  <c r="G16" s="1"/>
  <c r="E15"/>
  <c r="F15"/>
  <c r="G15" s="1"/>
  <c r="E14"/>
  <c r="F14" s="1"/>
  <c r="G14" s="1"/>
  <c r="E13"/>
  <c r="F13"/>
  <c r="G13" s="1"/>
  <c r="E12"/>
  <c r="F12" s="1"/>
  <c r="G12" s="1"/>
  <c r="E11"/>
  <c r="F11"/>
  <c r="G11" s="1"/>
  <c r="G62" i="22"/>
  <c r="I62"/>
  <c r="J62" s="1"/>
  <c r="K62" s="1"/>
  <c r="G61" i="5"/>
  <c r="I61"/>
  <c r="J61" s="1"/>
  <c r="K61" s="1"/>
  <c r="G62" i="1"/>
  <c r="I62"/>
  <c r="J62" s="1"/>
  <c r="K62" s="1"/>
  <c r="G23" i="17"/>
  <c r="I23"/>
  <c r="J23" s="1"/>
  <c r="K23" s="1"/>
  <c r="G23" i="22"/>
  <c r="I23"/>
  <c r="J23" s="1"/>
  <c r="K23" s="1"/>
  <c r="G22" i="5"/>
  <c r="I22"/>
  <c r="J22" s="1"/>
  <c r="K22" s="1"/>
  <c r="G23" i="1"/>
  <c r="I23"/>
  <c r="J23" s="1"/>
  <c r="K23" s="1"/>
  <c r="G44" i="17"/>
  <c r="I44"/>
  <c r="J44" s="1"/>
  <c r="K44" s="1"/>
  <c r="G44" i="22"/>
  <c r="I44"/>
  <c r="J44" s="1"/>
  <c r="K44" s="1"/>
  <c r="G43" i="5"/>
  <c r="I43"/>
  <c r="J43" s="1"/>
  <c r="K43" s="1"/>
  <c r="G44" i="1"/>
  <c r="I44"/>
  <c r="J44" s="1"/>
  <c r="K44" s="1"/>
  <c r="G50" i="17"/>
  <c r="I50"/>
  <c r="J50" s="1"/>
  <c r="K50" s="1"/>
  <c r="G50" i="22"/>
  <c r="I50"/>
  <c r="J50" s="1"/>
  <c r="K50" s="1"/>
  <c r="G49" i="5"/>
  <c r="I49" s="1"/>
  <c r="J49" s="1"/>
  <c r="K49" s="1"/>
  <c r="G50" i="1"/>
  <c r="I50"/>
  <c r="J50" s="1"/>
  <c r="K50" s="1"/>
  <c r="G12"/>
  <c r="I12"/>
  <c r="J12" s="1"/>
  <c r="G13" i="22"/>
  <c r="I13" s="1"/>
  <c r="J13" s="1"/>
  <c r="K13" s="1"/>
  <c r="G63"/>
  <c r="I63"/>
  <c r="J63" s="1"/>
  <c r="G56" i="17"/>
  <c r="G55"/>
  <c r="G54"/>
  <c r="G53"/>
  <c r="G52"/>
  <c r="G51"/>
  <c r="G49"/>
  <c r="I49" s="1"/>
  <c r="G48"/>
  <c r="G47"/>
  <c r="I47" s="1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I20" s="1"/>
  <c r="G19"/>
  <c r="G18"/>
  <c r="G17"/>
  <c r="G16"/>
  <c r="G15"/>
  <c r="G14"/>
  <c r="G13"/>
  <c r="G12"/>
  <c r="G69" i="22"/>
  <c r="G68"/>
  <c r="I68" s="1"/>
  <c r="G67"/>
  <c r="G66"/>
  <c r="I66" s="1"/>
  <c r="G65"/>
  <c r="G64"/>
  <c r="I64" s="1"/>
  <c r="G61"/>
  <c r="G60"/>
  <c r="G56"/>
  <c r="G55"/>
  <c r="G54"/>
  <c r="G53"/>
  <c r="G52"/>
  <c r="G51"/>
  <c r="G49"/>
  <c r="G48"/>
  <c r="I48" s="1"/>
  <c r="G47"/>
  <c r="G46"/>
  <c r="I46" s="1"/>
  <c r="G45"/>
  <c r="G43"/>
  <c r="I43" s="1"/>
  <c r="G42"/>
  <c r="G41"/>
  <c r="I41" s="1"/>
  <c r="G40"/>
  <c r="G39"/>
  <c r="I39" s="1"/>
  <c r="G38"/>
  <c r="G37"/>
  <c r="I37" s="1"/>
  <c r="G36"/>
  <c r="G35"/>
  <c r="I35" s="1"/>
  <c r="G34"/>
  <c r="G33"/>
  <c r="G29"/>
  <c r="G28"/>
  <c r="G27"/>
  <c r="G26"/>
  <c r="G25"/>
  <c r="G24"/>
  <c r="G22"/>
  <c r="G21"/>
  <c r="I21" s="1"/>
  <c r="G20"/>
  <c r="G19"/>
  <c r="I19" s="1"/>
  <c r="G18"/>
  <c r="G17"/>
  <c r="I17" s="1"/>
  <c r="G16"/>
  <c r="G15"/>
  <c r="I15" s="1"/>
  <c r="G14"/>
  <c r="G12"/>
  <c r="J12" s="1"/>
  <c r="G68" i="5"/>
  <c r="G67"/>
  <c r="G66"/>
  <c r="G65"/>
  <c r="G64"/>
  <c r="G63"/>
  <c r="G62"/>
  <c r="G60"/>
  <c r="G59"/>
  <c r="G55"/>
  <c r="G54"/>
  <c r="G53"/>
  <c r="G52"/>
  <c r="G51"/>
  <c r="G50"/>
  <c r="G48"/>
  <c r="I48" s="1"/>
  <c r="G47"/>
  <c r="G46"/>
  <c r="I46" s="1"/>
  <c r="G45"/>
  <c r="G44"/>
  <c r="G42"/>
  <c r="G41"/>
  <c r="G40"/>
  <c r="G39"/>
  <c r="G38"/>
  <c r="G37"/>
  <c r="G36"/>
  <c r="G35"/>
  <c r="G34"/>
  <c r="G33"/>
  <c r="G32"/>
  <c r="G28"/>
  <c r="G27"/>
  <c r="G26"/>
  <c r="I26" s="1"/>
  <c r="G25"/>
  <c r="G24"/>
  <c r="I24" s="1"/>
  <c r="G23"/>
  <c r="G21"/>
  <c r="I21" s="1"/>
  <c r="G20"/>
  <c r="G19"/>
  <c r="I19" s="1"/>
  <c r="G18"/>
  <c r="G17"/>
  <c r="I17" s="1"/>
  <c r="G16"/>
  <c r="G15"/>
  <c r="G14"/>
  <c r="G13"/>
  <c r="G12"/>
  <c r="G11"/>
  <c r="G29" i="1"/>
  <c r="G28"/>
  <c r="G27"/>
  <c r="G26"/>
  <c r="I26" s="1"/>
  <c r="G25"/>
  <c r="G24"/>
  <c r="I24" s="1"/>
  <c r="G22"/>
  <c r="G21"/>
  <c r="I21" s="1"/>
  <c r="G20"/>
  <c r="G19"/>
  <c r="I19" s="1"/>
  <c r="G18"/>
  <c r="G17"/>
  <c r="G16"/>
  <c r="G15"/>
  <c r="G14"/>
  <c r="G13"/>
  <c r="G69"/>
  <c r="G68"/>
  <c r="G67"/>
  <c r="G66"/>
  <c r="G65"/>
  <c r="G64"/>
  <c r="G63"/>
  <c r="G61"/>
  <c r="G60"/>
  <c r="G56"/>
  <c r="G55"/>
  <c r="G54"/>
  <c r="G53"/>
  <c r="G52"/>
  <c r="G51"/>
  <c r="G49"/>
  <c r="I49" s="1"/>
  <c r="G48"/>
  <c r="G47"/>
  <c r="I47" s="1"/>
  <c r="G46"/>
  <c r="G45"/>
  <c r="G42"/>
  <c r="G41"/>
  <c r="I41" s="1"/>
  <c r="G40"/>
  <c r="G39"/>
  <c r="I39" s="1"/>
  <c r="G38"/>
  <c r="G37"/>
  <c r="I37" s="1"/>
  <c r="G36"/>
  <c r="G35"/>
  <c r="I35" s="1"/>
  <c r="G34"/>
  <c r="G33"/>
  <c r="G43"/>
  <c r="I37" i="17"/>
  <c r="J37" s="1"/>
  <c r="K37" s="1"/>
  <c r="J37" i="22"/>
  <c r="K37" s="1"/>
  <c r="I36" i="5"/>
  <c r="J36" s="1"/>
  <c r="K36"/>
  <c r="I35" i="17"/>
  <c r="J35" s="1"/>
  <c r="K35" s="1"/>
  <c r="I51"/>
  <c r="J51"/>
  <c r="K51" s="1"/>
  <c r="I51" i="22"/>
  <c r="J35"/>
  <c r="K35" s="1"/>
  <c r="I34" i="5"/>
  <c r="J34" s="1"/>
  <c r="K34"/>
  <c r="I50"/>
  <c r="J50"/>
  <c r="K50" s="1"/>
  <c r="I51" i="1"/>
  <c r="J51" s="1"/>
  <c r="K51"/>
  <c r="I34" i="17"/>
  <c r="I34" i="22"/>
  <c r="J34"/>
  <c r="K34" s="1"/>
  <c r="I33" i="5"/>
  <c r="I34" i="1"/>
  <c r="J34"/>
  <c r="K34" s="1"/>
  <c r="I22" i="17"/>
  <c r="J21" i="22"/>
  <c r="K21" s="1"/>
  <c r="I22"/>
  <c r="J22" s="1"/>
  <c r="K22"/>
  <c r="I22" i="1"/>
  <c r="J22" s="1"/>
  <c r="K22" s="1"/>
  <c r="I21" i="17"/>
  <c r="J21"/>
  <c r="K21" s="1"/>
  <c r="I20" i="5"/>
  <c r="J20" s="1"/>
  <c r="K20" s="1"/>
  <c r="J21" i="1"/>
  <c r="K21" s="1"/>
  <c r="I26" i="17"/>
  <c r="J26" s="1"/>
  <c r="K26"/>
  <c r="J20"/>
  <c r="K20" s="1"/>
  <c r="I26" i="22"/>
  <c r="I20"/>
  <c r="J20"/>
  <c r="K20" s="1"/>
  <c r="I25" i="5"/>
  <c r="J25" s="1"/>
  <c r="K25" s="1"/>
  <c r="J19"/>
  <c r="K19" s="1"/>
  <c r="I20" i="1"/>
  <c r="J20"/>
  <c r="K20" s="1"/>
  <c r="I27" i="17"/>
  <c r="I27" i="22"/>
  <c r="J27"/>
  <c r="K27" s="1"/>
  <c r="I27" i="1"/>
  <c r="J27"/>
  <c r="K27" s="1"/>
  <c r="I12" i="22"/>
  <c r="K12"/>
  <c r="I14"/>
  <c r="J14" s="1"/>
  <c r="K14"/>
  <c r="J15"/>
  <c r="K15" s="1"/>
  <c r="I16"/>
  <c r="J16" s="1"/>
  <c r="K16" s="1"/>
  <c r="J17"/>
  <c r="K17" s="1"/>
  <c r="I18"/>
  <c r="J18" s="1"/>
  <c r="K18"/>
  <c r="J19"/>
  <c r="K19" s="1"/>
  <c r="I24"/>
  <c r="I25"/>
  <c r="J25"/>
  <c r="K25" s="1"/>
  <c r="I28"/>
  <c r="I29"/>
  <c r="J29"/>
  <c r="K29" s="1"/>
  <c r="I33"/>
  <c r="I36"/>
  <c r="J36"/>
  <c r="K36" s="1"/>
  <c r="I38"/>
  <c r="J38" s="1"/>
  <c r="K38" s="1"/>
  <c r="J39"/>
  <c r="K39" s="1"/>
  <c r="I40"/>
  <c r="J40" s="1"/>
  <c r="K40"/>
  <c r="J41"/>
  <c r="K41" s="1"/>
  <c r="I42"/>
  <c r="J42" s="1"/>
  <c r="K42" s="1"/>
  <c r="J43"/>
  <c r="K43" s="1"/>
  <c r="I45"/>
  <c r="J45" s="1"/>
  <c r="K45"/>
  <c r="J46"/>
  <c r="K46" s="1"/>
  <c r="I47"/>
  <c r="J47" s="1"/>
  <c r="K47" s="1"/>
  <c r="J48"/>
  <c r="K48" s="1"/>
  <c r="I49"/>
  <c r="J49" s="1"/>
  <c r="K49"/>
  <c r="I52"/>
  <c r="J52"/>
  <c r="K52" s="1"/>
  <c r="I53"/>
  <c r="I54"/>
  <c r="J54"/>
  <c r="K54" s="1"/>
  <c r="I55"/>
  <c r="I56"/>
  <c r="J56"/>
  <c r="K56" s="1"/>
  <c r="I60"/>
  <c r="I61"/>
  <c r="J61"/>
  <c r="K61" s="1"/>
  <c r="K63"/>
  <c r="J64"/>
  <c r="K64" s="1"/>
  <c r="I65"/>
  <c r="J65" s="1"/>
  <c r="K65"/>
  <c r="J66"/>
  <c r="K66" s="1"/>
  <c r="I67"/>
  <c r="J67" s="1"/>
  <c r="K67" s="1"/>
  <c r="J68"/>
  <c r="K68" s="1"/>
  <c r="I69"/>
  <c r="J69" s="1"/>
  <c r="K69"/>
  <c r="I19" i="17"/>
  <c r="J19"/>
  <c r="K19" s="1"/>
  <c r="I18" i="5"/>
  <c r="J18" s="1"/>
  <c r="K18"/>
  <c r="J19" i="1"/>
  <c r="K19" s="1"/>
  <c r="I45" i="17"/>
  <c r="I39"/>
  <c r="J39"/>
  <c r="K39" s="1"/>
  <c r="I40"/>
  <c r="I41"/>
  <c r="J41"/>
  <c r="K41" s="1"/>
  <c r="I42"/>
  <c r="I43"/>
  <c r="J43"/>
  <c r="K43" s="1"/>
  <c r="I46"/>
  <c r="J46" s="1"/>
  <c r="K46" s="1"/>
  <c r="J47"/>
  <c r="K47" s="1"/>
  <c r="I48"/>
  <c r="J48" s="1"/>
  <c r="K48"/>
  <c r="J49"/>
  <c r="K49" s="1"/>
  <c r="I44" i="5"/>
  <c r="I38"/>
  <c r="J38"/>
  <c r="K38" s="1"/>
  <c r="I39"/>
  <c r="I40"/>
  <c r="J40"/>
  <c r="K40" s="1"/>
  <c r="I41"/>
  <c r="I42"/>
  <c r="J42"/>
  <c r="K42" s="1"/>
  <c r="I45"/>
  <c r="J45" s="1"/>
  <c r="K45" s="1"/>
  <c r="J46"/>
  <c r="K46" s="1"/>
  <c r="I47"/>
  <c r="J47" s="1"/>
  <c r="K47"/>
  <c r="J48"/>
  <c r="K48" s="1"/>
  <c r="I45" i="1"/>
  <c r="J39"/>
  <c r="K39" s="1"/>
  <c r="I40"/>
  <c r="J40" s="1"/>
  <c r="K40"/>
  <c r="J41"/>
  <c r="K41" s="1"/>
  <c r="I42"/>
  <c r="J42" s="1"/>
  <c r="K42" s="1"/>
  <c r="I43"/>
  <c r="J43"/>
  <c r="K43" s="1"/>
  <c r="I46"/>
  <c r="J46" s="1"/>
  <c r="K46" s="1"/>
  <c r="J47"/>
  <c r="K47" s="1"/>
  <c r="I48"/>
  <c r="J48" s="1"/>
  <c r="K48"/>
  <c r="J49"/>
  <c r="K49" s="1"/>
  <c r="I60"/>
  <c r="J60" s="1"/>
  <c r="K60" s="1"/>
  <c r="I25" i="17"/>
  <c r="J24" i="5"/>
  <c r="K24" s="1"/>
  <c r="I25" i="1"/>
  <c r="J25" s="1"/>
  <c r="K25" s="1"/>
  <c r="I24" i="17"/>
  <c r="J24"/>
  <c r="K24" s="1"/>
  <c r="I23" i="5"/>
  <c r="J23" s="1"/>
  <c r="K23" s="1"/>
  <c r="J24" i="1"/>
  <c r="K24" s="1"/>
  <c r="I60" i="5"/>
  <c r="J17"/>
  <c r="K17" s="1"/>
  <c r="I61" i="1"/>
  <c r="I18"/>
  <c r="J18"/>
  <c r="K18" s="1"/>
  <c r="K61" i="17"/>
  <c r="I18"/>
  <c r="J18"/>
  <c r="K18" s="1"/>
  <c r="K65"/>
  <c r="I64" i="5"/>
  <c r="J64"/>
  <c r="K64" s="1"/>
  <c r="I65" i="1"/>
  <c r="J65" s="1"/>
  <c r="K65" s="1"/>
  <c r="I12" i="17"/>
  <c r="J12"/>
  <c r="K12" s="1"/>
  <c r="I13"/>
  <c r="J13" s="1"/>
  <c r="K13" s="1"/>
  <c r="I14"/>
  <c r="J14"/>
  <c r="K14" s="1"/>
  <c r="I15"/>
  <c r="J15" s="1"/>
  <c r="K15" s="1"/>
  <c r="I16"/>
  <c r="J16"/>
  <c r="K16" s="1"/>
  <c r="I17"/>
  <c r="J17" s="1"/>
  <c r="K17" s="1"/>
  <c r="I28"/>
  <c r="J28"/>
  <c r="K28" s="1"/>
  <c r="I29"/>
  <c r="J29" s="1"/>
  <c r="K29" s="1"/>
  <c r="I33"/>
  <c r="J33"/>
  <c r="K33" s="1"/>
  <c r="I36"/>
  <c r="J36" s="1"/>
  <c r="K36" s="1"/>
  <c r="I38"/>
  <c r="J38"/>
  <c r="K38" s="1"/>
  <c r="I52"/>
  <c r="J52" s="1"/>
  <c r="K52" s="1"/>
  <c r="I53"/>
  <c r="J53"/>
  <c r="K53" s="1"/>
  <c r="I54"/>
  <c r="J54" s="1"/>
  <c r="K54" s="1"/>
  <c r="I55"/>
  <c r="J55"/>
  <c r="K55" s="1"/>
  <c r="I56"/>
  <c r="J56" s="1"/>
  <c r="K56" s="1"/>
  <c r="K63"/>
  <c r="K66"/>
  <c r="K68"/>
  <c r="I68" i="5"/>
  <c r="J68" s="1"/>
  <c r="K68"/>
  <c r="I67"/>
  <c r="J67"/>
  <c r="K67" s="1"/>
  <c r="I66"/>
  <c r="J66" s="1"/>
  <c r="K66"/>
  <c r="I65"/>
  <c r="J65"/>
  <c r="K65" s="1"/>
  <c r="I63"/>
  <c r="J63" s="1"/>
  <c r="K63" s="1"/>
  <c r="I62"/>
  <c r="J62"/>
  <c r="K62" s="1"/>
  <c r="I59"/>
  <c r="J59" s="1"/>
  <c r="K59" s="1"/>
  <c r="I55"/>
  <c r="J55"/>
  <c r="K55" s="1"/>
  <c r="I54"/>
  <c r="J54" s="1"/>
  <c r="K54" s="1"/>
  <c r="I53"/>
  <c r="J53"/>
  <c r="K53" s="1"/>
  <c r="I52"/>
  <c r="J52" s="1"/>
  <c r="K52" s="1"/>
  <c r="I51"/>
  <c r="J51"/>
  <c r="K51" s="1"/>
  <c r="I37"/>
  <c r="J37" s="1"/>
  <c r="K37" s="1"/>
  <c r="I35"/>
  <c r="J35"/>
  <c r="K35" s="1"/>
  <c r="I32"/>
  <c r="J32" s="1"/>
  <c r="K32" s="1"/>
  <c r="I28"/>
  <c r="J28"/>
  <c r="K28" s="1"/>
  <c r="I27"/>
  <c r="J27" s="1"/>
  <c r="K27" s="1"/>
  <c r="I16"/>
  <c r="J16"/>
  <c r="K16" s="1"/>
  <c r="I15"/>
  <c r="J15" s="1"/>
  <c r="K15" s="1"/>
  <c r="I14"/>
  <c r="J14"/>
  <c r="K14" s="1"/>
  <c r="I13"/>
  <c r="J13" s="1"/>
  <c r="K13" s="1"/>
  <c r="I12"/>
  <c r="J12"/>
  <c r="K12" s="1"/>
  <c r="I11"/>
  <c r="J11" s="1"/>
  <c r="K11" s="1"/>
  <c r="I69" i="1"/>
  <c r="J69"/>
  <c r="K69" s="1"/>
  <c r="I68"/>
  <c r="J68" s="1"/>
  <c r="K68" s="1"/>
  <c r="I67"/>
  <c r="J67"/>
  <c r="K67" s="1"/>
  <c r="I66"/>
  <c r="J66" s="1"/>
  <c r="K66" s="1"/>
  <c r="I64"/>
  <c r="J64"/>
  <c r="K64" s="1"/>
  <c r="I63"/>
  <c r="J63" s="1"/>
  <c r="K63" s="1"/>
  <c r="I56"/>
  <c r="J56" s="1"/>
  <c r="K56" s="1"/>
  <c r="I55"/>
  <c r="J55"/>
  <c r="K55" s="1"/>
  <c r="I54"/>
  <c r="J54" s="1"/>
  <c r="K54" s="1"/>
  <c r="I53"/>
  <c r="J53"/>
  <c r="K53" s="1"/>
  <c r="I52"/>
  <c r="J52" s="1"/>
  <c r="K52" s="1"/>
  <c r="I38"/>
  <c r="J38"/>
  <c r="K38" s="1"/>
  <c r="I36"/>
  <c r="J36" s="1"/>
  <c r="K36" s="1"/>
  <c r="I33"/>
  <c r="J33"/>
  <c r="K33" s="1"/>
  <c r="I28"/>
  <c r="J28" s="1"/>
  <c r="K28" s="1"/>
  <c r="I15"/>
  <c r="J15"/>
  <c r="K15" s="1"/>
  <c r="I14"/>
  <c r="J14" s="1"/>
  <c r="K14" s="1"/>
  <c r="I13"/>
  <c r="J13"/>
  <c r="K13" s="1"/>
  <c r="I29"/>
  <c r="J29" s="1"/>
  <c r="K29" s="1"/>
  <c r="I17"/>
  <c r="J17"/>
  <c r="K17" s="1"/>
  <c r="I16"/>
  <c r="J16" s="1"/>
  <c r="K16" s="1"/>
  <c r="K12"/>
  <c r="J21" i="5" l="1"/>
  <c r="K21" s="1"/>
  <c r="J35" i="1"/>
  <c r="K35" s="1"/>
  <c r="J37"/>
  <c r="K37" s="1"/>
  <c r="J45"/>
  <c r="K45" s="1"/>
  <c r="J61"/>
  <c r="K61" s="1"/>
  <c r="J26"/>
  <c r="K26" s="1"/>
  <c r="J26" i="5"/>
  <c r="K26" s="1"/>
  <c r="J33"/>
  <c r="K33" s="1"/>
  <c r="J39"/>
  <c r="K39" s="1"/>
  <c r="J41"/>
  <c r="K41" s="1"/>
  <c r="J44"/>
  <c r="K44" s="1"/>
  <c r="J60"/>
  <c r="K60" s="1"/>
  <c r="J24" i="22"/>
  <c r="K24" s="1"/>
  <c r="J26"/>
  <c r="K26" s="1"/>
  <c r="J28"/>
  <c r="K28" s="1"/>
  <c r="J33"/>
  <c r="K33" s="1"/>
  <c r="J51"/>
  <c r="K51" s="1"/>
  <c r="J53"/>
  <c r="K53" s="1"/>
  <c r="J55"/>
  <c r="K55" s="1"/>
  <c r="J60"/>
  <c r="K60" s="1"/>
  <c r="J22" i="17"/>
  <c r="K22" s="1"/>
  <c r="J25"/>
  <c r="K25" s="1"/>
  <c r="J27"/>
  <c r="K27" s="1"/>
  <c r="J34"/>
  <c r="K34" s="1"/>
  <c r="J40"/>
  <c r="K40" s="1"/>
  <c r="J42"/>
  <c r="K42" s="1"/>
  <c r="J45"/>
  <c r="K45" s="1"/>
</calcChain>
</file>

<file path=xl/sharedStrings.xml><?xml version="1.0" encoding="utf-8"?>
<sst xmlns="http://schemas.openxmlformats.org/spreadsheetml/2006/main" count="1066" uniqueCount="209">
  <si>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</si>
  <si>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</si>
  <si>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</si>
  <si>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</si>
  <si>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</si>
  <si>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</si>
  <si>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</si>
  <si>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</si>
  <si>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</si>
  <si>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</si>
  <si>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</si>
  <si>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</si>
  <si>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</si>
  <si>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</si>
  <si>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</si>
  <si>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</si>
  <si>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</si>
  <si>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+ 0.50% CST</t>
  </si>
  <si>
    <t xml:space="preserve"> + FREIGHT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</si>
  <si>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</si>
  <si>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</si>
  <si>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</si>
  <si>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</si>
  <si>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</si>
  <si>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</si>
  <si>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</si>
  <si>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</si>
  <si>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</si>
  <si>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</si>
  <si>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</si>
  <si>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>NA</t>
  </si>
  <si>
    <t>DXF</t>
  </si>
  <si>
    <t>XRLL</t>
  </si>
  <si>
    <t>FILM</t>
  </si>
  <si>
    <t>XMLL</t>
  </si>
  <si>
    <t>XFLL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</si>
  <si>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</si>
  <si>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</si>
  <si>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</si>
  <si>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</si>
  <si>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</si>
  <si>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</si>
  <si>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</si>
  <si>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</si>
  <si>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</si>
  <si>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</si>
  <si>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</si>
  <si>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</si>
  <si>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</si>
  <si>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</si>
  <si>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</si>
  <si>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</si>
  <si>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</si>
  <si>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</si>
  <si>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</si>
  <si>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</si>
  <si>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</si>
  <si>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</si>
  <si>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</si>
  <si>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</si>
  <si>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</si>
  <si>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</si>
  <si>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</si>
  <si>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</si>
  <si>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</si>
  <si>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</si>
  <si>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</si>
  <si>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</si>
  <si>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</si>
  <si>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</si>
  <si>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</si>
  <si>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</si>
  <si>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</si>
  <si>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</si>
  <si>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</si>
  <si>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</si>
  <si>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</si>
  <si>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</si>
  <si>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</si>
  <si>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</si>
  <si>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</si>
  <si>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</si>
  <si>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</si>
  <si>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</si>
  <si>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</si>
  <si>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 xml:space="preserve">                                 PP</t>
  </si>
  <si>
    <t xml:space="preserve">                        H D P E</t>
  </si>
  <si>
    <t>300M24A</t>
  </si>
  <si>
    <t>LL-IM</t>
  </si>
  <si>
    <t>2120MC</t>
  </si>
  <si>
    <t>020F18S</t>
  </si>
  <si>
    <t>010F18S/010F18A</t>
  </si>
  <si>
    <t>1XHF /3XHF</t>
  </si>
  <si>
    <t>1XLF/ 3XLF</t>
  </si>
  <si>
    <t>1XHF/3XHF</t>
  </si>
  <si>
    <t>1XLF/3XLF</t>
  </si>
  <si>
    <t>ZGTP - Waste Grades, Rs/MT</t>
  </si>
  <si>
    <t>PE Plant Sweep</t>
  </si>
  <si>
    <t>PE Machine Waste</t>
  </si>
  <si>
    <t>PE Powder</t>
  </si>
  <si>
    <t>PP Plant Sweep</t>
  </si>
  <si>
    <t>PP Godown Sweep</t>
  </si>
  <si>
    <t>PP Machine Waste</t>
  </si>
  <si>
    <t>BDPP</t>
  </si>
  <si>
    <t>3030MG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</si>
  <si>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</si>
  <si>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</si>
  <si>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</si>
  <si>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</si>
  <si>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</si>
  <si>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</si>
  <si>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</si>
  <si>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</si>
  <si>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</si>
  <si>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</si>
  <si>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</si>
  <si>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</si>
  <si>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</si>
  <si>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</si>
  <si>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</si>
  <si>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>HD FILM</t>
  </si>
  <si>
    <t>003F46</t>
  </si>
  <si>
    <t>2020EC</t>
  </si>
  <si>
    <t>BM/EXT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</si>
  <si>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</si>
  <si>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</si>
  <si>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</si>
  <si>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</si>
  <si>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</si>
  <si>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</si>
  <si>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</si>
  <si>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</si>
  <si>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</si>
  <si>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</si>
  <si>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</si>
  <si>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</si>
  <si>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</si>
  <si>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</si>
  <si>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</si>
  <si>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</si>
  <si>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080M60U</t>
  </si>
  <si>
    <t xml:space="preserve"> + 12.36% ED</t>
  </si>
  <si>
    <t xml:space="preserve">   e) TD of Rs.2000/mt will bi applicable on Prime &amp; Non Prime Grade of 003DB52 on post sale basis</t>
  </si>
  <si>
    <t>Would be charged from the date of invoice</t>
  </si>
  <si>
    <t>Sales from Depot: interest would be charged @24% p.a. from the date of Invoice</t>
  </si>
  <si>
    <t>010DP45U</t>
  </si>
  <si>
    <t xml:space="preserve">    a) TD of Rs.4000/- per MT will be deducted pre Excise basis on Ex Works Sales applicable on Prime&amp;Non-Prime grades of 010E52,1030RGexcept for ex </t>
  </si>
  <si>
    <t xml:space="preserve">   f) TD of Rs. 2500/- per MT will be applicable on Prime &amp; Non-Prime grade fo 010DP45U on post sale basis. </t>
  </si>
  <si>
    <t xml:space="preserve">    c) TD of Rs.2000/- per MT will be deducted pre excise basis on Ex Works Sales applicable on Prime&amp;Non-Prime grades of 001DB52</t>
  </si>
  <si>
    <t>002DF50</t>
  </si>
  <si>
    <t xml:space="preserve">003DF49 </t>
  </si>
  <si>
    <t>003DF49</t>
  </si>
  <si>
    <t>PE Fines</t>
  </si>
  <si>
    <t xml:space="preserve">    f. EPI will be applicable on Ex Works / Ex RSC Credit Sales only.</t>
  </si>
  <si>
    <t>E) Charges for Delievry Assistance (w.e.f. 01.04.2013) for Ex Panipat sales are enclosed in Annexure - II.</t>
  </si>
  <si>
    <t xml:space="preserve">L) against Cash Term sale : interest on late payment would be charged @24% p.a. upto 14 days and after 14 days interest @28% p.a. </t>
  </si>
  <si>
    <t>Against 14 days credit Term Sale : interest on late payment after due date would be charged at 28% p.a. from the due date</t>
  </si>
  <si>
    <t xml:space="preserve">M) LBT charges for Ex Vasai Sale.1.3% for Vasai customer &amp; out of Vasai Customer 0.13% </t>
  </si>
  <si>
    <t>020F18A</t>
  </si>
  <si>
    <t>Monthly Upliftment Incentive (MUI) for PP</t>
  </si>
  <si>
    <t>&gt;=15   &lt;  48</t>
  </si>
  <si>
    <t>&gt;=48   &lt; 128</t>
  </si>
  <si>
    <t>&gt;=128 &lt; 176</t>
  </si>
  <si>
    <t>&gt;=176 &lt; 352</t>
  </si>
  <si>
    <t>&gt;=352 &lt; 528</t>
  </si>
  <si>
    <t>&gt;=528 &lt; 720</t>
  </si>
  <si>
    <t>&gt;=720</t>
  </si>
  <si>
    <t>Monthly Upliftment Incentive (MUI) for PE</t>
  </si>
  <si>
    <t>&gt;=9   &lt;  27</t>
  </si>
  <si>
    <t>&gt;=27   &lt; 72</t>
  </si>
  <si>
    <t>&gt;=72 &lt;  99</t>
  </si>
  <si>
    <t>&gt;=99 &lt; 198</t>
  </si>
  <si>
    <t>&gt;=198 &lt; 297</t>
  </si>
  <si>
    <t>&gt;=297 &lt; 405</t>
  </si>
  <si>
    <t xml:space="preserve">&gt;=405 </t>
  </si>
  <si>
    <t>VAT 5%</t>
  </si>
  <si>
    <t xml:space="preserve">Post Excise </t>
  </si>
  <si>
    <t>(-) C.D</t>
  </si>
  <si>
    <t>1110MG/1110MGS/1200MG</t>
  </si>
  <si>
    <t>4080 MH / 4100MH</t>
  </si>
  <si>
    <t>1350YG/1250YG/1200YG</t>
  </si>
  <si>
    <t>LOCATIONAL DISCOUNT /MT ON PRE EXCISE BASIS</t>
  </si>
  <si>
    <t>Amravati</t>
  </si>
  <si>
    <t>Aurangabad</t>
  </si>
  <si>
    <t>Jalna</t>
  </si>
  <si>
    <t>Kolhapur</t>
  </si>
  <si>
    <t>Latur</t>
  </si>
  <si>
    <t>Mumbai City</t>
  </si>
  <si>
    <t>Nagpur</t>
  </si>
  <si>
    <t>Pune</t>
  </si>
  <si>
    <t>Sindhudurg</t>
  </si>
  <si>
    <t>Thane</t>
  </si>
  <si>
    <t>ALL PRICES ARE EX- WEARHOUSE PRICE</t>
  </si>
  <si>
    <t xml:space="preserve">ALL SALES ARE VAT SALES : - VAT 5% APPLICABLE ON TOTAL </t>
  </si>
  <si>
    <t xml:space="preserve">    a. CD on Ex-Works sales will be Rs 1400/- per MT on pre-Excise basis for Cash Customers</t>
  </si>
  <si>
    <t xml:space="preserve">    e. An Early Payment Incentive (EPI) of Rs 100/ MT/Day will be applicable for Credit customers if payment</t>
  </si>
  <si>
    <t>4080 MH/4100 MH</t>
  </si>
  <si>
    <t xml:space="preserve"> </t>
  </si>
  <si>
    <t>PP HP</t>
  </si>
  <si>
    <t>RCP</t>
  </si>
  <si>
    <t>PRICE LIST INDIAN OIL CORPORATION LTD. EX. PANIPAT WORKS - DAMAN W.E.F. 10-07-2014</t>
  </si>
  <si>
    <t>PRICE LIST INDIAN OIL CORPORATION LTD. EX. PANIPAT WORKS - SILVASSA W.E.F. 10-07-2014</t>
  </si>
  <si>
    <t>PRICE LIST INDIAN OIL CORPORATION LTD. EX. PANIPAT WORKS - BOISAR W.E.F. 10-07-2014</t>
  </si>
  <si>
    <t>PRICE LIST INDIAN OIL CORPORATION LTD. RSC NASIK DEPOT  W.E.F.10-07-2014</t>
  </si>
  <si>
    <t>PRICE LIST INDIAN OIL CORPORATION LTD. EX. PANIPAT WO0RKS - SOLAN   W.E.F.10-07-2014</t>
  </si>
  <si>
    <t>PRICE LIST INDIAN OIL CORPORATION LTD. EX. CS VASAI DEPOT  W.E.F.10-07-2014</t>
  </si>
  <si>
    <t>W.E.F. 10.07.2014</t>
  </si>
  <si>
    <t>PRICE LIST INDIAN OIL CORPORATION LTD. EX. WORKS  W.E.F.10-07-2014</t>
  </si>
  <si>
    <t>Terms &amp; Conditons  10-07-2014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</si>
</sst>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84" formatCode="0.00;[Red]0.00"/>
  </numFmts>
  <fonts count="45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  <font>
      <sz val="10"/>
      <color indexed="8"/>
      <name val="Trebuchet MS"/>
      <family val="2"/>
    </font>
    <font>
      <sz val="10"/>
      <name val="Arial"/>
    </font>
    <font>
      <sz val="10"/>
      <color indexed="8"/>
      <name val="Verdana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16" fillId="0" borderId="26" xfId="0" applyFont="1" applyBorder="1"/>
    <xf numFmtId="49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184" fontId="0" fillId="0" borderId="27" xfId="0" applyNumberFormat="1" applyBorder="1"/>
    <xf numFmtId="184" fontId="0" fillId="0" borderId="27" xfId="0" applyNumberFormat="1" applyBorder="1" applyAlignment="1">
      <alignment horizontal="center"/>
    </xf>
    <xf numFmtId="184" fontId="0" fillId="0" borderId="28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29" fillId="0" borderId="0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31" fillId="0" borderId="31" xfId="0" applyFont="1" applyFill="1" applyBorder="1" applyAlignment="1">
      <alignment horizontal="left" vertical="center"/>
    </xf>
    <xf numFmtId="0" fontId="31" fillId="0" borderId="32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vertical="top" wrapText="1"/>
    </xf>
    <xf numFmtId="0" fontId="16" fillId="0" borderId="12" xfId="0" applyFont="1" applyBorder="1"/>
    <xf numFmtId="0" fontId="33" fillId="0" borderId="12" xfId="0" applyFont="1" applyBorder="1" applyAlignment="1">
      <alignment vertical="top" wrapText="1"/>
    </xf>
    <xf numFmtId="43" fontId="33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35" xfId="0" applyBorder="1"/>
    <xf numFmtId="0" fontId="0" fillId="0" borderId="0" xfId="0" applyBorder="1"/>
    <xf numFmtId="0" fontId="0" fillId="0" borderId="36" xfId="0" applyBorder="1"/>
    <xf numFmtId="0" fontId="31" fillId="0" borderId="37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43" fontId="33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38" xfId="0" applyBorder="1" applyAlignment="1">
      <alignment horizontal="center"/>
    </xf>
    <xf numFmtId="0" fontId="36" fillId="0" borderId="0" xfId="0" applyFont="1" applyBorder="1" applyAlignme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0" fillId="0" borderId="39" xfId="0" applyBorder="1"/>
    <xf numFmtId="0" fontId="0" fillId="0" borderId="40" xfId="0" applyBorder="1"/>
    <xf numFmtId="49" fontId="0" fillId="0" borderId="22" xfId="0" applyNumberFormat="1" applyBorder="1"/>
    <xf numFmtId="2" fontId="16" fillId="0" borderId="0" xfId="0" applyNumberFormat="1" applyFont="1" applyFill="1" applyBorder="1" applyAlignment="1">
      <alignment horizontal="right" indent="1"/>
    </xf>
    <xf numFmtId="184" fontId="16" fillId="0" borderId="27" xfId="0" applyNumberFormat="1" applyFont="1" applyBorder="1"/>
    <xf numFmtId="184" fontId="16" fillId="0" borderId="41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14" fontId="25" fillId="0" borderId="39" xfId="0" applyNumberFormat="1" applyFont="1" applyBorder="1" applyAlignment="1">
      <alignment horizontal="center"/>
    </xf>
    <xf numFmtId="184" fontId="26" fillId="0" borderId="12" xfId="0" applyNumberFormat="1" applyFont="1" applyBorder="1"/>
    <xf numFmtId="184" fontId="0" fillId="0" borderId="18" xfId="0" applyNumberFormat="1" applyBorder="1"/>
    <xf numFmtId="0" fontId="0" fillId="0" borderId="25" xfId="0" applyBorder="1"/>
    <xf numFmtId="0" fontId="25" fillId="0" borderId="24" xfId="0" applyFont="1" applyBorder="1" applyAlignment="1">
      <alignment horizontal="center"/>
    </xf>
    <xf numFmtId="0" fontId="21" fillId="0" borderId="42" xfId="0" applyFont="1" applyFill="1" applyBorder="1"/>
    <xf numFmtId="184" fontId="16" fillId="25" borderId="12" xfId="0" applyNumberFormat="1" applyFont="1" applyFill="1" applyBorder="1"/>
    <xf numFmtId="0" fontId="25" fillId="0" borderId="12" xfId="0" applyFont="1" applyBorder="1" applyAlignment="1"/>
    <xf numFmtId="0" fontId="33" fillId="0" borderId="12" xfId="0" applyFont="1" applyFill="1" applyBorder="1" applyAlignment="1">
      <alignment vertical="top" wrapText="1"/>
    </xf>
    <xf numFmtId="43" fontId="33" fillId="0" borderId="12" xfId="28" applyFont="1" applyFill="1" applyBorder="1" applyAlignment="1">
      <alignment vertical="top" wrapText="1"/>
    </xf>
    <xf numFmtId="184" fontId="16" fillId="0" borderId="0" xfId="0" applyNumberFormat="1" applyFont="1" applyBorder="1"/>
    <xf numFmtId="2" fontId="16" fillId="0" borderId="0" xfId="0" applyNumberFormat="1" applyFont="1" applyBorder="1" applyAlignment="1">
      <alignment horizontal="right"/>
    </xf>
    <xf numFmtId="0" fontId="26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/>
    <xf numFmtId="49" fontId="16" fillId="0" borderId="0" xfId="0" applyNumberFormat="1" applyFont="1" applyBorder="1"/>
    <xf numFmtId="0" fontId="21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/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6" xfId="0" applyBorder="1"/>
    <xf numFmtId="0" fontId="0" fillId="0" borderId="38" xfId="0" applyBorder="1"/>
    <xf numFmtId="184" fontId="0" fillId="0" borderId="17" xfId="0" applyNumberFormat="1" applyBorder="1"/>
    <xf numFmtId="0" fontId="26" fillId="0" borderId="47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36" fillId="0" borderId="36" xfId="0" applyFont="1" applyBorder="1" applyAlignment="1"/>
    <xf numFmtId="0" fontId="37" fillId="0" borderId="36" xfId="0" applyFont="1" applyBorder="1" applyAlignment="1"/>
    <xf numFmtId="0" fontId="34" fillId="0" borderId="11" xfId="0" applyFont="1" applyBorder="1" applyAlignment="1"/>
    <xf numFmtId="0" fontId="34" fillId="0" borderId="20" xfId="0" applyFont="1" applyBorder="1" applyAlignment="1"/>
    <xf numFmtId="0" fontId="25" fillId="0" borderId="19" xfId="0" applyFont="1" applyBorder="1" applyAlignment="1"/>
    <xf numFmtId="0" fontId="25" fillId="0" borderId="11" xfId="0" applyFont="1" applyBorder="1" applyAlignment="1"/>
    <xf numFmtId="0" fontId="25" fillId="0" borderId="20" xfId="0" applyFont="1" applyBorder="1" applyAlignment="1"/>
    <xf numFmtId="0" fontId="25" fillId="0" borderId="0" xfId="0" applyFont="1" applyBorder="1" applyAlignment="1"/>
    <xf numFmtId="184" fontId="0" fillId="0" borderId="28" xfId="0" applyNumberFormat="1" applyBorder="1"/>
    <xf numFmtId="49" fontId="0" fillId="0" borderId="13" xfId="0" applyNumberFormat="1" applyBorder="1"/>
    <xf numFmtId="44" fontId="26" fillId="0" borderId="0" xfId="29" applyFont="1"/>
    <xf numFmtId="0" fontId="26" fillId="0" borderId="49" xfId="0" applyFont="1" applyBorder="1"/>
    <xf numFmtId="0" fontId="26" fillId="0" borderId="40" xfId="0" applyFont="1" applyBorder="1" applyAlignment="1">
      <alignment horizontal="right"/>
    </xf>
    <xf numFmtId="0" fontId="26" fillId="0" borderId="50" xfId="0" applyFont="1" applyBorder="1"/>
    <xf numFmtId="0" fontId="26" fillId="0" borderId="20" xfId="0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51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184" fontId="0" fillId="0" borderId="14" xfId="0" applyNumberFormat="1" applyBorder="1"/>
    <xf numFmtId="0" fontId="24" fillId="0" borderId="53" xfId="0" applyFont="1" applyBorder="1" applyAlignment="1">
      <alignment horizontal="center"/>
    </xf>
    <xf numFmtId="0" fontId="16" fillId="0" borderId="31" xfId="0" applyFont="1" applyBorder="1"/>
    <xf numFmtId="0" fontId="16" fillId="0" borderId="33" xfId="0" applyFont="1" applyBorder="1"/>
    <xf numFmtId="49" fontId="16" fillId="0" borderId="26" xfId="0" applyNumberFormat="1" applyFont="1" applyBorder="1"/>
    <xf numFmtId="49" fontId="16" fillId="0" borderId="13" xfId="0" applyNumberFormat="1" applyFont="1" applyBorder="1"/>
    <xf numFmtId="49" fontId="16" fillId="0" borderId="15" xfId="0" applyNumberFormat="1" applyFont="1" applyBorder="1"/>
    <xf numFmtId="0" fontId="0" fillId="0" borderId="33" xfId="0" applyBorder="1"/>
    <xf numFmtId="0" fontId="0" fillId="0" borderId="54" xfId="0" applyFont="1" applyFill="1" applyBorder="1"/>
    <xf numFmtId="49" fontId="0" fillId="0" borderId="15" xfId="0" applyNumberFormat="1" applyFont="1" applyFill="1" applyBorder="1"/>
    <xf numFmtId="0" fontId="16" fillId="0" borderId="31" xfId="0" applyFont="1" applyBorder="1" applyAlignment="1">
      <alignment horizontal="left"/>
    </xf>
    <xf numFmtId="0" fontId="16" fillId="0" borderId="55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6" fillId="0" borderId="54" xfId="0" applyFont="1" applyBorder="1" applyAlignment="1">
      <alignment horizontal="left"/>
    </xf>
    <xf numFmtId="0" fontId="16" fillId="0" borderId="55" xfId="0" applyFont="1" applyBorder="1"/>
    <xf numFmtId="184" fontId="0" fillId="0" borderId="24" xfId="0" applyNumberFormat="1" applyBorder="1"/>
    <xf numFmtId="0" fontId="24" fillId="0" borderId="46" xfId="0" applyFont="1" applyBorder="1" applyAlignment="1">
      <alignment horizontal="center"/>
    </xf>
    <xf numFmtId="0" fontId="24" fillId="0" borderId="52" xfId="0" applyFont="1" applyFill="1" applyBorder="1"/>
    <xf numFmtId="0" fontId="22" fillId="0" borderId="12" xfId="0" applyFont="1" applyBorder="1"/>
    <xf numFmtId="0" fontId="22" fillId="0" borderId="13" xfId="0" applyFont="1" applyBorder="1"/>
    <xf numFmtId="0" fontId="40" fillId="0" borderId="52" xfId="0" applyFont="1" applyFill="1" applyBorder="1"/>
    <xf numFmtId="184" fontId="26" fillId="0" borderId="22" xfId="0" applyNumberFormat="1" applyFont="1" applyBorder="1"/>
    <xf numFmtId="184" fontId="26" fillId="0" borderId="27" xfId="0" applyNumberFormat="1" applyFont="1" applyBorder="1"/>
    <xf numFmtId="49" fontId="16" fillId="0" borderId="56" xfId="0" applyNumberFormat="1" applyFont="1" applyBorder="1"/>
    <xf numFmtId="49" fontId="16" fillId="0" borderId="57" xfId="0" applyNumberFormat="1" applyFont="1" applyBorder="1"/>
    <xf numFmtId="49" fontId="16" fillId="0" borderId="58" xfId="0" applyNumberFormat="1" applyFont="1" applyBorder="1"/>
    <xf numFmtId="2" fontId="1" fillId="0" borderId="0" xfId="0" applyNumberFormat="1" applyFont="1" applyBorder="1"/>
    <xf numFmtId="0" fontId="1" fillId="0" borderId="0" xfId="0" applyFont="1"/>
    <xf numFmtId="0" fontId="42" fillId="0" borderId="0" xfId="0" applyFont="1"/>
    <xf numFmtId="0" fontId="43" fillId="0" borderId="0" xfId="0" applyFont="1" applyBorder="1" applyAlignment="1"/>
    <xf numFmtId="0" fontId="44" fillId="0" borderId="0" xfId="0" applyFont="1"/>
    <xf numFmtId="0" fontId="41" fillId="0" borderId="0" xfId="0" applyFont="1" applyBorder="1" applyAlignment="1"/>
    <xf numFmtId="0" fontId="26" fillId="0" borderId="59" xfId="0" applyFont="1" applyBorder="1" applyAlignment="1"/>
    <xf numFmtId="0" fontId="26" fillId="0" borderId="39" xfId="0" applyFont="1" applyBorder="1" applyAlignment="1"/>
    <xf numFmtId="0" fontId="26" fillId="0" borderId="40" xfId="0" applyFont="1" applyBorder="1" applyAlignment="1"/>
    <xf numFmtId="0" fontId="26" fillId="0" borderId="41" xfId="0" applyFont="1" applyBorder="1" applyAlignment="1">
      <alignment horizontal="center"/>
    </xf>
    <xf numFmtId="184" fontId="42" fillId="0" borderId="22" xfId="0" applyNumberFormat="1" applyFont="1" applyBorder="1"/>
    <xf numFmtId="184" fontId="42" fillId="0" borderId="23" xfId="0" applyNumberFormat="1" applyFont="1" applyBorder="1"/>
    <xf numFmtId="184" fontId="42" fillId="0" borderId="0" xfId="0" applyNumberFormat="1" applyFont="1"/>
    <xf numFmtId="184" fontId="42" fillId="0" borderId="16" xfId="0" applyNumberFormat="1" applyFont="1" applyBorder="1"/>
    <xf numFmtId="184" fontId="42" fillId="0" borderId="17" xfId="0" applyNumberFormat="1" applyFont="1" applyBorder="1"/>
    <xf numFmtId="49" fontId="42" fillId="0" borderId="0" xfId="0" applyNumberFormat="1" applyFont="1"/>
    <xf numFmtId="0" fontId="26" fillId="0" borderId="29" xfId="0" applyFont="1" applyBorder="1" applyAlignment="1">
      <alignment horizontal="center"/>
    </xf>
    <xf numFmtId="49" fontId="42" fillId="0" borderId="12" xfId="0" applyNumberFormat="1" applyFont="1" applyBorder="1"/>
    <xf numFmtId="0" fontId="42" fillId="0" borderId="12" xfId="0" applyFont="1" applyBorder="1"/>
    <xf numFmtId="0" fontId="42" fillId="0" borderId="13" xfId="0" applyFont="1" applyBorder="1"/>
    <xf numFmtId="0" fontId="42" fillId="0" borderId="21" xfId="0" applyFont="1" applyBorder="1"/>
    <xf numFmtId="49" fontId="42" fillId="0" borderId="22" xfId="0" applyNumberFormat="1" applyFont="1" applyBorder="1"/>
    <xf numFmtId="0" fontId="42" fillId="0" borderId="15" xfId="0" applyFont="1" applyFill="1" applyBorder="1"/>
    <xf numFmtId="49" fontId="42" fillId="0" borderId="16" xfId="0" applyNumberFormat="1" applyFont="1" applyFill="1" applyBorder="1"/>
    <xf numFmtId="0" fontId="26" fillId="0" borderId="24" xfId="0" applyFont="1" applyBorder="1"/>
    <xf numFmtId="0" fontId="42" fillId="0" borderId="19" xfId="0" applyFont="1" applyBorder="1"/>
    <xf numFmtId="0" fontId="42" fillId="0" borderId="11" xfId="0" applyFont="1" applyBorder="1"/>
    <xf numFmtId="0" fontId="42" fillId="0" borderId="20" xfId="0" applyFont="1" applyBorder="1"/>
    <xf numFmtId="0" fontId="42" fillId="0" borderId="0" xfId="0" applyFont="1" applyBorder="1"/>
    <xf numFmtId="184" fontId="42" fillId="0" borderId="0" xfId="0" applyNumberFormat="1" applyFont="1" applyBorder="1"/>
    <xf numFmtId="0" fontId="36" fillId="0" borderId="38" xfId="0" applyFont="1" applyBorder="1" applyAlignment="1"/>
    <xf numFmtId="0" fontId="1" fillId="0" borderId="13" xfId="0" applyFont="1" applyBorder="1"/>
    <xf numFmtId="184" fontId="42" fillId="0" borderId="12" xfId="0" applyNumberFormat="1" applyFont="1" applyBorder="1"/>
    <xf numFmtId="184" fontId="42" fillId="0" borderId="27" xfId="0" applyNumberFormat="1" applyFont="1" applyBorder="1"/>
    <xf numFmtId="184" fontId="42" fillId="0" borderId="12" xfId="0" applyNumberFormat="1" applyFont="1" applyBorder="1" applyAlignment="1">
      <alignment horizontal="center"/>
    </xf>
    <xf numFmtId="184" fontId="42" fillId="0" borderId="14" xfId="0" applyNumberFormat="1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1" fillId="0" borderId="33" xfId="0" applyFont="1" applyBorder="1"/>
    <xf numFmtId="49" fontId="1" fillId="0" borderId="13" xfId="0" applyNumberFormat="1" applyFont="1" applyBorder="1"/>
    <xf numFmtId="0" fontId="42" fillId="0" borderId="33" xfId="0" applyFont="1" applyBorder="1"/>
    <xf numFmtId="49" fontId="42" fillId="0" borderId="13" xfId="0" applyNumberFormat="1" applyFont="1" applyBorder="1"/>
    <xf numFmtId="0" fontId="31" fillId="0" borderId="54" xfId="0" applyFont="1" applyFill="1" applyBorder="1" applyAlignment="1">
      <alignment horizontal="left" vertical="center"/>
    </xf>
    <xf numFmtId="184" fontId="16" fillId="0" borderId="23" xfId="0" applyNumberFormat="1" applyFont="1" applyBorder="1"/>
    <xf numFmtId="184" fontId="16" fillId="0" borderId="17" xfId="0" applyNumberFormat="1" applyFont="1" applyBorder="1"/>
    <xf numFmtId="0" fontId="32" fillId="0" borderId="0" xfId="0" applyFont="1" applyBorder="1" applyAlignment="1">
      <alignment vertical="top" wrapText="1"/>
    </xf>
    <xf numFmtId="0" fontId="24" fillId="0" borderId="60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30" fillId="0" borderId="46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32" fillId="0" borderId="12" xfId="0" applyFont="1" applyBorder="1" applyAlignment="1">
      <alignment vertical="top" wrapText="1"/>
    </xf>
    <xf numFmtId="0" fontId="34" fillId="0" borderId="38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86050" y="0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0</xdr:row>
      <xdr:rowOff>9525</xdr:rowOff>
    </xdr:from>
    <xdr:to>
      <xdr:col>1</xdr:col>
      <xdr:colOff>904875</xdr:colOff>
      <xdr:row>1</xdr:row>
      <xdr:rowOff>9525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67450" y="0"/>
          <a:ext cx="390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4785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560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439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0</xdr:row>
      <xdr:rowOff>0</xdr:rowOff>
    </xdr:from>
    <xdr:to>
      <xdr:col>5</xdr:col>
      <xdr:colOff>371475</xdr:colOff>
      <xdr:row>0</xdr:row>
      <xdr:rowOff>0</xdr:rowOff>
    </xdr:to>
    <xdr:pic>
      <xdr:nvPicPr>
        <xdr:cNvPr id="2560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2714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180975</xdr:colOff>
      <xdr:row>0</xdr:row>
      <xdr:rowOff>0</xdr:rowOff>
    </xdr:from>
    <xdr:to>
      <xdr:col>6</xdr:col>
      <xdr:colOff>542925</xdr:colOff>
      <xdr:row>0</xdr:row>
      <xdr:rowOff>0</xdr:rowOff>
    </xdr:to>
    <xdr:pic>
      <xdr:nvPicPr>
        <xdr:cNvPr id="25603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0540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971550</xdr:colOff>
      <xdr:row>0</xdr:row>
      <xdr:rowOff>0</xdr:rowOff>
    </xdr:from>
    <xdr:to>
      <xdr:col>1</xdr:col>
      <xdr:colOff>361950</xdr:colOff>
      <xdr:row>0</xdr:row>
      <xdr:rowOff>0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1</xdr:row>
      <xdr:rowOff>0</xdr:rowOff>
    </xdr:from>
    <xdr:to>
      <xdr:col>7</xdr:col>
      <xdr:colOff>352425</xdr:colOff>
      <xdr:row>1</xdr:row>
      <xdr:rowOff>276225</xdr:rowOff>
    </xdr:to>
    <xdr:pic>
      <xdr:nvPicPr>
        <xdr:cNvPr id="25605" name="Picture 5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71450"/>
          <a:ext cx="571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</xdr:row>
      <xdr:rowOff>0</xdr:rowOff>
    </xdr:from>
    <xdr:to>
      <xdr:col>0</xdr:col>
      <xdr:colOff>742950</xdr:colOff>
      <xdr:row>2</xdr:row>
      <xdr:rowOff>0</xdr:rowOff>
    </xdr:to>
    <xdr:pic>
      <xdr:nvPicPr>
        <xdr:cNvPr id="256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17145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90775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90775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219075</xdr:colOff>
      <xdr:row>0</xdr:row>
      <xdr:rowOff>0</xdr:rowOff>
    </xdr:from>
    <xdr:to>
      <xdr:col>7</xdr:col>
      <xdr:colOff>542925</xdr:colOff>
      <xdr:row>0</xdr:row>
      <xdr:rowOff>276225</xdr:rowOff>
    </xdr:to>
    <xdr:pic>
      <xdr:nvPicPr>
        <xdr:cNvPr id="21515" name="Picture 1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10275" y="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15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38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workbookViewId="0">
      <selection activeCell="C17" sqref="C17"/>
    </sheetView>
  </sheetViews>
  <sheetFormatPr defaultRowHeight="12.75"/>
  <cols>
    <col min="1" max="1" width="10" customWidth="1"/>
    <col min="2" max="2" width="17.7109375" bestFit="1" customWidth="1"/>
    <col min="3" max="3" width="12.5703125" bestFit="1" customWidth="1"/>
    <col min="4" max="4" width="9.5703125" customWidth="1"/>
    <col min="5" max="5" width="11.140625" bestFit="1" customWidth="1"/>
    <col min="6" max="6" width="8.7109375" bestFit="1" customWidth="1"/>
    <col min="7" max="7" width="11.5703125" bestFit="1" customWidth="1"/>
    <col min="8" max="8" width="10" bestFit="1" customWidth="1"/>
    <col min="9" max="9" width="11.7109375" bestFit="1" customWidth="1"/>
    <col min="10" max="10" width="11.28515625" bestFit="1" customWidth="1"/>
    <col min="11" max="11" width="13.5703125" bestFit="1" customWidth="1"/>
    <col min="12" max="12" width="17.140625" customWidth="1"/>
    <col min="13" max="13" width="16.28515625" hidden="1" customWidth="1"/>
    <col min="14" max="14" width="13.42578125" customWidth="1"/>
    <col min="15" max="15" width="10.7109375" customWidth="1"/>
  </cols>
  <sheetData>
    <row r="1" spans="1:14" ht="23.25">
      <c r="A1" s="250" t="s">
        <v>110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76"/>
      <c r="M1" s="76"/>
      <c r="N1" s="76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77"/>
      <c r="M2" s="77"/>
      <c r="N2" s="77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7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7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7"/>
    </row>
    <row r="6" spans="1:14" ht="18.75" thickBot="1">
      <c r="A6" s="248" t="s">
        <v>109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"/>
      <c r="M6" s="2"/>
      <c r="N6" s="2"/>
    </row>
    <row r="7" spans="1:14" ht="13.5" thickBot="1">
      <c r="L7" s="137"/>
      <c r="M7" s="76"/>
      <c r="N7" s="1"/>
    </row>
    <row r="8" spans="1:14" ht="13.5" thickBot="1">
      <c r="L8" s="137"/>
      <c r="M8" s="76"/>
      <c r="N8" s="1"/>
    </row>
    <row r="9" spans="1:14" ht="16.5" customHeight="1" thickBot="1">
      <c r="A9" s="236" t="s">
        <v>200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9" t="s">
        <v>159</v>
      </c>
      <c r="M9" s="240"/>
      <c r="N9" s="241"/>
    </row>
    <row r="10" spans="1:14" ht="16.5" customHeight="1" thickBot="1">
      <c r="A10" s="236" t="s">
        <v>29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  <c r="L10" s="242"/>
      <c r="M10" s="243"/>
      <c r="N10" s="244"/>
    </row>
    <row r="11" spans="1:14" ht="17.25" thickBot="1">
      <c r="A11" s="234" t="s">
        <v>15</v>
      </c>
      <c r="B11" s="235"/>
      <c r="C11" s="39" t="s">
        <v>8</v>
      </c>
      <c r="D11" s="40" t="s">
        <v>0</v>
      </c>
      <c r="E11" s="40" t="s">
        <v>75</v>
      </c>
      <c r="F11" s="40" t="s">
        <v>16</v>
      </c>
      <c r="G11" s="40" t="s">
        <v>141</v>
      </c>
      <c r="H11" s="40" t="s">
        <v>18</v>
      </c>
      <c r="I11" s="40" t="s">
        <v>17</v>
      </c>
      <c r="J11" s="39" t="s">
        <v>1</v>
      </c>
      <c r="K11" s="41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184" t="s">
        <v>130</v>
      </c>
      <c r="C12" s="46">
        <v>11</v>
      </c>
      <c r="D12" s="104">
        <v>104726</v>
      </c>
      <c r="E12" s="47">
        <v>0</v>
      </c>
      <c r="F12" s="47">
        <v>1400</v>
      </c>
      <c r="G12" s="47">
        <f>(D12-E12-F12)*12.36%</f>
        <v>12771.093599999998</v>
      </c>
      <c r="H12" s="47">
        <v>2075.9299999999998</v>
      </c>
      <c r="I12" s="47">
        <f>(D12-E12-F12+G12+H12)*0.5%</f>
        <v>590.86511799999994</v>
      </c>
      <c r="J12" s="48">
        <f>D12-E12-F12+G12+H12+I12</f>
        <v>118763.88871799999</v>
      </c>
      <c r="K12" s="49">
        <f>J12-G12</f>
        <v>105992.79511799999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185" t="s">
        <v>126</v>
      </c>
      <c r="C13" s="27" t="s">
        <v>129</v>
      </c>
      <c r="D13" s="92">
        <v>103930</v>
      </c>
      <c r="E13" s="5">
        <v>0</v>
      </c>
      <c r="F13" s="5">
        <v>1400</v>
      </c>
      <c r="G13" s="5">
        <f t="shared" ref="G13:G29" si="0">(D13-E13-F13)*12.36%</f>
        <v>12672.707999999999</v>
      </c>
      <c r="H13" s="47">
        <v>2075.9299999999998</v>
      </c>
      <c r="I13" s="5">
        <f>(D13-E13-F13+G13+H13)*0.5%</f>
        <v>586.39319</v>
      </c>
      <c r="J13" s="6">
        <f>D13-E13-F13+G13+H13+I13</f>
        <v>117865.03118999999</v>
      </c>
      <c r="K13" s="15">
        <f>J13-G13</f>
        <v>105192.32319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185" t="s">
        <v>22</v>
      </c>
      <c r="C14" s="27">
        <v>6</v>
      </c>
      <c r="D14" s="92">
        <v>104931</v>
      </c>
      <c r="E14" s="5">
        <v>0</v>
      </c>
      <c r="F14" s="5">
        <v>1400</v>
      </c>
      <c r="G14" s="5">
        <f t="shared" si="0"/>
        <v>12796.431599999998</v>
      </c>
      <c r="H14" s="47">
        <v>2075.9299999999998</v>
      </c>
      <c r="I14" s="5">
        <f>(D14-E14-F14+G14+H14)*0.5%</f>
        <v>592.01680799999997</v>
      </c>
      <c r="J14" s="6">
        <f>D14-E14-F14+G14+H14+I14</f>
        <v>118995.37840799999</v>
      </c>
      <c r="K14" s="15">
        <f>J14-G14</f>
        <v>106198.94680799999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185" t="s">
        <v>23</v>
      </c>
      <c r="C15" s="27">
        <v>3</v>
      </c>
      <c r="D15" s="92">
        <v>104928</v>
      </c>
      <c r="E15" s="5">
        <v>0</v>
      </c>
      <c r="F15" s="5">
        <v>1400</v>
      </c>
      <c r="G15" s="5">
        <f t="shared" si="0"/>
        <v>12796.060799999999</v>
      </c>
      <c r="H15" s="47">
        <v>2075.9299999999998</v>
      </c>
      <c r="I15" s="5">
        <f>(D15-E15-F15+G15+H15)*0.5%</f>
        <v>591.999954</v>
      </c>
      <c r="J15" s="6">
        <f>D15-E15-F15+G15+H15+I15</f>
        <v>118991.990754</v>
      </c>
      <c r="K15" s="15">
        <f>J15-G15</f>
        <v>106195.92995399999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185" t="s">
        <v>19</v>
      </c>
      <c r="C16" s="27">
        <v>3</v>
      </c>
      <c r="D16" s="92">
        <v>106667</v>
      </c>
      <c r="E16" s="114">
        <v>0</v>
      </c>
      <c r="F16" s="5">
        <v>1400</v>
      </c>
      <c r="G16" s="5">
        <f t="shared" si="0"/>
        <v>13011.001199999999</v>
      </c>
      <c r="H16" s="47">
        <v>2075.9299999999998</v>
      </c>
      <c r="I16" s="5">
        <f t="shared" ref="I16:I27" si="1">(D16-E16-F16+G16+H16)*0.5%</f>
        <v>601.76965599999994</v>
      </c>
      <c r="J16" s="6">
        <f t="shared" ref="J16:J27" si="2">D16-E16-F16+G16+H16+I16</f>
        <v>120955.700856</v>
      </c>
      <c r="K16" s="15">
        <f t="shared" ref="K16:K27" si="3">J16-G16</f>
        <v>107944.699656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185" t="s">
        <v>21</v>
      </c>
      <c r="C17" s="27">
        <v>11</v>
      </c>
      <c r="D17" s="92">
        <v>107610</v>
      </c>
      <c r="E17" s="5">
        <v>0</v>
      </c>
      <c r="F17" s="5">
        <v>1400</v>
      </c>
      <c r="G17" s="5">
        <f t="shared" si="0"/>
        <v>13127.555999999999</v>
      </c>
      <c r="H17" s="47">
        <v>2075.9299999999998</v>
      </c>
      <c r="I17" s="5">
        <f t="shared" si="1"/>
        <v>607.06742999999994</v>
      </c>
      <c r="J17" s="6">
        <f t="shared" si="2"/>
        <v>122020.55342999999</v>
      </c>
      <c r="K17" s="15">
        <f t="shared" si="3"/>
        <v>108892.99742999999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185" t="s">
        <v>89</v>
      </c>
      <c r="C18" s="27">
        <v>12</v>
      </c>
      <c r="D18" s="92">
        <v>110097</v>
      </c>
      <c r="E18" s="5">
        <v>0</v>
      </c>
      <c r="F18" s="5">
        <v>1400</v>
      </c>
      <c r="G18" s="5">
        <f t="shared" si="0"/>
        <v>13434.949199999999</v>
      </c>
      <c r="H18" s="47">
        <v>2075.9299999999998</v>
      </c>
      <c r="I18" s="5">
        <f t="shared" si="1"/>
        <v>621.03939600000001</v>
      </c>
      <c r="J18" s="6">
        <f t="shared" si="2"/>
        <v>124828.91859599999</v>
      </c>
      <c r="K18" s="15">
        <f t="shared" si="3"/>
        <v>111393.96939599999</v>
      </c>
    </row>
    <row r="19" spans="1:14" ht="17.25" thickBot="1">
      <c r="A19" s="13" t="s">
        <v>123</v>
      </c>
      <c r="B19" s="185" t="s">
        <v>122</v>
      </c>
      <c r="C19" s="27">
        <v>1.9</v>
      </c>
      <c r="D19" s="92">
        <v>110795</v>
      </c>
      <c r="E19" s="5">
        <v>0</v>
      </c>
      <c r="F19" s="5">
        <v>1400</v>
      </c>
      <c r="G19" s="5">
        <f t="shared" si="0"/>
        <v>13521.221999999998</v>
      </c>
      <c r="H19" s="47">
        <v>2075.9299999999998</v>
      </c>
      <c r="I19" s="5">
        <f t="shared" si="1"/>
        <v>624.96075999999994</v>
      </c>
      <c r="J19" s="6">
        <f t="shared" si="2"/>
        <v>125617.11275999999</v>
      </c>
      <c r="K19" s="15">
        <f t="shared" si="3"/>
        <v>112095.89075999999</v>
      </c>
      <c r="L19" s="68"/>
      <c r="M19" s="68"/>
      <c r="N19" s="69"/>
    </row>
    <row r="20" spans="1:14" ht="17.25" thickBot="1">
      <c r="A20" s="13" t="s">
        <v>199</v>
      </c>
      <c r="B20" s="185" t="s">
        <v>124</v>
      </c>
      <c r="C20" s="27"/>
      <c r="D20" s="92">
        <v>106913</v>
      </c>
      <c r="E20" s="5">
        <v>0</v>
      </c>
      <c r="F20" s="5">
        <v>1400</v>
      </c>
      <c r="G20" s="5">
        <f t="shared" si="0"/>
        <v>13041.406799999999</v>
      </c>
      <c r="H20" s="47">
        <v>2075.9299999999998</v>
      </c>
      <c r="I20" s="5">
        <f>(D20-E20-F20+G20+H20)*0.5%</f>
        <v>603.15168399999993</v>
      </c>
      <c r="J20" s="6">
        <f>D20-E20-F20+G20+H20+I20</f>
        <v>121233.48848399999</v>
      </c>
      <c r="K20" s="15">
        <f>J20-G20</f>
        <v>108192.08168399999</v>
      </c>
      <c r="L20" s="68"/>
      <c r="M20" s="68"/>
      <c r="N20" s="69"/>
    </row>
    <row r="21" spans="1:14" ht="17.25" thickBot="1">
      <c r="A21" s="13" t="s">
        <v>133</v>
      </c>
      <c r="B21" s="185" t="s">
        <v>132</v>
      </c>
      <c r="C21" s="27">
        <v>12</v>
      </c>
      <c r="D21" s="92">
        <v>107379</v>
      </c>
      <c r="E21" s="5">
        <v>0</v>
      </c>
      <c r="F21" s="5">
        <v>1400</v>
      </c>
      <c r="G21" s="5">
        <f t="shared" si="0"/>
        <v>13099.004399999998</v>
      </c>
      <c r="H21" s="47">
        <v>2075.9299999999998</v>
      </c>
      <c r="I21" s="5">
        <f>(D21-E21-F21+G21+H21)*0.5%</f>
        <v>605.76967200000001</v>
      </c>
      <c r="J21" s="6">
        <f>D21-E21-F21+G21+H21+I21</f>
        <v>121759.70407199999</v>
      </c>
      <c r="K21" s="15">
        <f>J21-G21</f>
        <v>108660.69967199999</v>
      </c>
      <c r="L21" s="68"/>
      <c r="M21" s="68"/>
      <c r="N21" s="69"/>
    </row>
    <row r="22" spans="1:14" ht="17.25" thickBot="1">
      <c r="A22" s="13" t="s">
        <v>133</v>
      </c>
      <c r="B22" s="185" t="s">
        <v>134</v>
      </c>
      <c r="C22" s="27">
        <v>12</v>
      </c>
      <c r="D22" s="92">
        <v>107757</v>
      </c>
      <c r="E22" s="5">
        <v>0</v>
      </c>
      <c r="F22" s="5">
        <v>1400</v>
      </c>
      <c r="G22" s="5">
        <f t="shared" si="0"/>
        <v>13145.725199999999</v>
      </c>
      <c r="H22" s="47">
        <v>2075.9299999999998</v>
      </c>
      <c r="I22" s="5">
        <f>(D22-E22-F22+G22+H22)*0.5%</f>
        <v>607.89327600000001</v>
      </c>
      <c r="J22" s="6">
        <f>D22-E22-F22+G22+H22+I22</f>
        <v>122186.548476</v>
      </c>
      <c r="K22" s="15">
        <f>J22-G22</f>
        <v>109040.823276</v>
      </c>
      <c r="L22" s="68"/>
      <c r="M22" s="68"/>
      <c r="N22" s="69"/>
    </row>
    <row r="23" spans="1:14" ht="17.25" thickBot="1">
      <c r="A23" s="13" t="s">
        <v>133</v>
      </c>
      <c r="B23" s="185" t="s">
        <v>196</v>
      </c>
      <c r="C23" s="27">
        <v>10</v>
      </c>
      <c r="D23" s="92">
        <v>109004</v>
      </c>
      <c r="E23" s="5">
        <v>0</v>
      </c>
      <c r="F23" s="5">
        <v>1400</v>
      </c>
      <c r="G23" s="5">
        <f>(D23-E23-F23)*12.36%</f>
        <v>13299.854399999998</v>
      </c>
      <c r="H23" s="47">
        <v>2075.9299999999998</v>
      </c>
      <c r="I23" s="5">
        <f>(D23-E23-F23+G23+H23)*0.5%</f>
        <v>614.89892199999997</v>
      </c>
      <c r="J23" s="6">
        <f>D23-E23-F23+G23+H23+I23</f>
        <v>123594.68332199998</v>
      </c>
      <c r="K23" s="15">
        <f>J23-G23</f>
        <v>110294.82892199999</v>
      </c>
      <c r="L23" s="68"/>
      <c r="M23" s="68"/>
      <c r="N23" s="69"/>
    </row>
    <row r="24" spans="1:14" ht="17.25" thickBot="1">
      <c r="A24" s="13" t="s">
        <v>133</v>
      </c>
      <c r="B24" s="185" t="s">
        <v>104</v>
      </c>
      <c r="C24" s="27">
        <v>3</v>
      </c>
      <c r="D24" s="92">
        <v>107213</v>
      </c>
      <c r="E24" s="5">
        <v>0</v>
      </c>
      <c r="F24" s="5">
        <v>1400</v>
      </c>
      <c r="G24" s="5">
        <f t="shared" si="0"/>
        <v>13078.486799999999</v>
      </c>
      <c r="H24" s="47">
        <v>2075.9299999999998</v>
      </c>
      <c r="I24" s="5">
        <f t="shared" si="1"/>
        <v>604.837084</v>
      </c>
      <c r="J24" s="6">
        <f t="shared" si="2"/>
        <v>121572.25388399999</v>
      </c>
      <c r="K24" s="15">
        <f t="shared" si="3"/>
        <v>108493.76708399999</v>
      </c>
      <c r="L24" s="68"/>
      <c r="M24" s="68"/>
      <c r="N24" s="69"/>
    </row>
    <row r="25" spans="1:14" ht="17.25" thickBot="1">
      <c r="A25" s="13" t="s">
        <v>133</v>
      </c>
      <c r="B25" s="185" t="s">
        <v>113</v>
      </c>
      <c r="C25" s="27">
        <v>8</v>
      </c>
      <c r="D25" s="92">
        <v>111740</v>
      </c>
      <c r="E25" s="5">
        <v>0</v>
      </c>
      <c r="F25" s="5">
        <v>1400</v>
      </c>
      <c r="G25" s="5">
        <f t="shared" si="0"/>
        <v>13638.023999999999</v>
      </c>
      <c r="H25" s="47">
        <v>2075.9299999999998</v>
      </c>
      <c r="I25" s="5">
        <f t="shared" si="1"/>
        <v>630.26976999999999</v>
      </c>
      <c r="J25" s="6">
        <f t="shared" si="2"/>
        <v>126684.22377</v>
      </c>
      <c r="K25" s="15">
        <f t="shared" si="3"/>
        <v>113046.19976999999</v>
      </c>
      <c r="L25" s="68"/>
      <c r="M25" s="68"/>
      <c r="N25" s="69"/>
    </row>
    <row r="26" spans="1:14" ht="17.25" thickBot="1">
      <c r="A26" s="13" t="s">
        <v>133</v>
      </c>
      <c r="B26" s="185" t="s">
        <v>131</v>
      </c>
      <c r="C26" s="27"/>
      <c r="D26" s="92">
        <v>107461</v>
      </c>
      <c r="E26" s="5">
        <v>0</v>
      </c>
      <c r="F26" s="5">
        <v>1400</v>
      </c>
      <c r="G26" s="5">
        <f t="shared" si="0"/>
        <v>13109.139599999999</v>
      </c>
      <c r="H26" s="47">
        <v>2075.9299999999998</v>
      </c>
      <c r="I26" s="5">
        <f>(D26-E26-F26+G26+H26)*0.5%</f>
        <v>606.23034799999994</v>
      </c>
      <c r="J26" s="6">
        <f>D26-E26-F26+G26+H26+I26</f>
        <v>121852.29994799999</v>
      </c>
      <c r="K26" s="15">
        <f>J26-G26</f>
        <v>108743.16034799999</v>
      </c>
      <c r="L26" s="68"/>
      <c r="M26" s="68"/>
      <c r="N26" s="69"/>
    </row>
    <row r="27" spans="1:14" ht="17.25" thickBot="1">
      <c r="A27" s="74" t="s">
        <v>125</v>
      </c>
      <c r="B27" s="185" t="s">
        <v>127</v>
      </c>
      <c r="C27" s="27" t="s">
        <v>128</v>
      </c>
      <c r="D27" s="92">
        <v>107468</v>
      </c>
      <c r="E27" s="5">
        <v>0</v>
      </c>
      <c r="F27" s="5">
        <v>1400</v>
      </c>
      <c r="G27" s="5">
        <f t="shared" si="0"/>
        <v>13110.004799999999</v>
      </c>
      <c r="H27" s="47">
        <v>2075.9299999999998</v>
      </c>
      <c r="I27" s="5">
        <f t="shared" si="1"/>
        <v>606.26967400000001</v>
      </c>
      <c r="J27" s="6">
        <f t="shared" si="2"/>
        <v>121860.20447399998</v>
      </c>
      <c r="K27" s="15">
        <f t="shared" si="3"/>
        <v>108750.19967399999</v>
      </c>
      <c r="L27" s="68"/>
      <c r="M27" s="68"/>
      <c r="N27" s="69"/>
    </row>
    <row r="28" spans="1:14" ht="13.5" thickBot="1">
      <c r="A28" s="13" t="s">
        <v>2</v>
      </c>
      <c r="B28" s="185" t="s">
        <v>92</v>
      </c>
      <c r="C28" s="27" t="s">
        <v>30</v>
      </c>
      <c r="D28" s="92">
        <v>98657</v>
      </c>
      <c r="E28" s="5">
        <v>0</v>
      </c>
      <c r="F28" s="5">
        <v>0</v>
      </c>
      <c r="G28" s="5">
        <f t="shared" si="0"/>
        <v>12194.0052</v>
      </c>
      <c r="H28" s="47">
        <v>2075.9299999999998</v>
      </c>
      <c r="I28" s="5">
        <f>(D28-E28-F28+G28+H28)*0.5%</f>
        <v>564.63467600000001</v>
      </c>
      <c r="J28" s="6">
        <f>D28-E28-F28+G28+H28+I28</f>
        <v>113491.56987599999</v>
      </c>
      <c r="K28" s="15">
        <f>J28-G28</f>
        <v>101297.56467599999</v>
      </c>
    </row>
    <row r="29" spans="1:14" ht="13.5" thickBot="1">
      <c r="A29" s="20" t="s">
        <v>2</v>
      </c>
      <c r="B29" s="186" t="s">
        <v>93</v>
      </c>
      <c r="C29" s="28" t="s">
        <v>30</v>
      </c>
      <c r="D29" s="95">
        <v>98657</v>
      </c>
      <c r="E29" s="22">
        <v>0</v>
      </c>
      <c r="F29" s="22">
        <v>0</v>
      </c>
      <c r="G29" s="22">
        <f t="shared" si="0"/>
        <v>12194.0052</v>
      </c>
      <c r="H29" s="47">
        <v>2075.9299999999998</v>
      </c>
      <c r="I29" s="22">
        <f>(D29-E29-F29+G29+H29)*0.5%</f>
        <v>564.63467600000001</v>
      </c>
      <c r="J29" s="32">
        <f>D29-E29-F29+G29+H29+I29</f>
        <v>113491.56987599999</v>
      </c>
      <c r="K29" s="23">
        <f>J29-G29</f>
        <v>101297.56467599999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36" t="s">
        <v>24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14" ht="13.5" customHeight="1" thickBot="1">
      <c r="A32" s="245" t="s">
        <v>15</v>
      </c>
      <c r="B32" s="246"/>
      <c r="C32" s="177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78" t="s">
        <v>74</v>
      </c>
      <c r="L32" s="239" t="s">
        <v>167</v>
      </c>
      <c r="M32" s="240"/>
      <c r="N32" s="241"/>
    </row>
    <row r="33" spans="1:14" ht="13.5" customHeight="1" thickBot="1">
      <c r="A33" s="44" t="s">
        <v>7</v>
      </c>
      <c r="B33" s="45" t="s">
        <v>25</v>
      </c>
      <c r="C33" s="46">
        <v>0.9</v>
      </c>
      <c r="D33" s="104">
        <v>107717</v>
      </c>
      <c r="E33" s="183">
        <v>0</v>
      </c>
      <c r="F33" s="47">
        <v>1400</v>
      </c>
      <c r="G33" s="47">
        <f t="shared" ref="G33:G42" si="4">(D33-E33-F33)*12.36%</f>
        <v>13140.781199999999</v>
      </c>
      <c r="H33" s="47">
        <v>2075.9299999999998</v>
      </c>
      <c r="I33" s="47">
        <f>(D33-E33-F33+G33+H33)*0.5%</f>
        <v>607.66855599999997</v>
      </c>
      <c r="J33" s="48">
        <f>D33-E33-F33+G33+H33+I33</f>
        <v>122141.37975599999</v>
      </c>
      <c r="K33" s="49">
        <f>J33-G33</f>
        <v>109000.598556</v>
      </c>
      <c r="L33" s="243"/>
      <c r="M33" s="243"/>
      <c r="N33" s="244"/>
    </row>
    <row r="34" spans="1:14" ht="13.5" customHeight="1" thickBot="1">
      <c r="A34" s="13" t="s">
        <v>136</v>
      </c>
      <c r="B34" s="4" t="s">
        <v>135</v>
      </c>
      <c r="C34" s="27">
        <v>1</v>
      </c>
      <c r="D34" s="92">
        <v>109359</v>
      </c>
      <c r="E34" s="5">
        <v>0</v>
      </c>
      <c r="F34" s="5">
        <v>1400</v>
      </c>
      <c r="G34" s="5">
        <f t="shared" si="4"/>
        <v>13343.732399999999</v>
      </c>
      <c r="H34" s="47">
        <v>2075.9299999999998</v>
      </c>
      <c r="I34" s="5">
        <f>(D34-E34-F34+G34+H34)*0.5%</f>
        <v>616.89331199999992</v>
      </c>
      <c r="J34" s="6">
        <f>D34-E34-F34+G34+H34+I34</f>
        <v>123995.55571199999</v>
      </c>
      <c r="K34" s="15">
        <f>J34-G34</f>
        <v>110651.82331199999</v>
      </c>
      <c r="L34" s="62" t="s">
        <v>168</v>
      </c>
      <c r="M34" s="62"/>
      <c r="N34" s="134">
        <v>300</v>
      </c>
    </row>
    <row r="35" spans="1:14" ht="13.5" customHeight="1" thickBot="1">
      <c r="A35" s="13" t="s">
        <v>139</v>
      </c>
      <c r="B35" s="4" t="s">
        <v>137</v>
      </c>
      <c r="C35" s="27">
        <v>1.2</v>
      </c>
      <c r="D35" s="92">
        <v>108414</v>
      </c>
      <c r="E35" s="92">
        <v>0</v>
      </c>
      <c r="F35" s="5">
        <v>1400</v>
      </c>
      <c r="G35" s="5">
        <f t="shared" si="4"/>
        <v>13226.930399999999</v>
      </c>
      <c r="H35" s="47">
        <v>2075.9299999999998</v>
      </c>
      <c r="I35" s="92">
        <f>(D35-E35-F35+G35+H35)*0.5%</f>
        <v>611.58430199999998</v>
      </c>
      <c r="J35" s="106">
        <f>D35-E35-F35+G35+H35+I35</f>
        <v>122928.44470199999</v>
      </c>
      <c r="K35" s="107">
        <f>J35-G35</f>
        <v>109701.514302</v>
      </c>
      <c r="L35" s="64" t="s">
        <v>169</v>
      </c>
      <c r="M35" s="64"/>
      <c r="N35" s="135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2">
        <v>109612</v>
      </c>
      <c r="E36" s="5">
        <v>0</v>
      </c>
      <c r="F36" s="5">
        <v>1400</v>
      </c>
      <c r="G36" s="5">
        <f t="shared" si="4"/>
        <v>13375.003199999999</v>
      </c>
      <c r="H36" s="47">
        <v>2075.9299999999998</v>
      </c>
      <c r="I36" s="5">
        <f t="shared" ref="I36:I56" si="5">(D36-E36-F36+G36+H36)*0.5%</f>
        <v>618.31466599999999</v>
      </c>
      <c r="J36" s="6">
        <f t="shared" ref="J36:J56" si="6">D36-E36-F36+G36+H36+I36</f>
        <v>124281.24786600001</v>
      </c>
      <c r="K36" s="15">
        <f t="shared" ref="K36:K56" si="7">J36-G36</f>
        <v>110906.24466600001</v>
      </c>
      <c r="L36" s="64" t="s">
        <v>170</v>
      </c>
      <c r="M36" s="64"/>
      <c r="N36" s="135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2">
        <v>111105</v>
      </c>
      <c r="E37" s="5">
        <v>0</v>
      </c>
      <c r="F37" s="5">
        <v>1400</v>
      </c>
      <c r="G37" s="5">
        <f t="shared" si="4"/>
        <v>13559.537999999999</v>
      </c>
      <c r="H37" s="47">
        <v>2075.9299999999998</v>
      </c>
      <c r="I37" s="5">
        <f t="shared" si="5"/>
        <v>626.70233999999994</v>
      </c>
      <c r="J37" s="6">
        <f t="shared" si="6"/>
        <v>125967.17034</v>
      </c>
      <c r="K37" s="15">
        <f t="shared" si="7"/>
        <v>112407.63234</v>
      </c>
      <c r="L37" s="64" t="s">
        <v>171</v>
      </c>
      <c r="M37" s="64"/>
      <c r="N37" s="135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2">
        <v>106916</v>
      </c>
      <c r="E38" s="5">
        <v>0</v>
      </c>
      <c r="F38" s="5">
        <v>1400</v>
      </c>
      <c r="G38" s="5">
        <f t="shared" si="4"/>
        <v>13041.777599999999</v>
      </c>
      <c r="H38" s="47">
        <v>2075.9299999999998</v>
      </c>
      <c r="I38" s="5">
        <f t="shared" si="5"/>
        <v>603.16853800000001</v>
      </c>
      <c r="J38" s="6">
        <f t="shared" si="6"/>
        <v>121236.87613799999</v>
      </c>
      <c r="K38" s="15">
        <f t="shared" si="7"/>
        <v>108195.09853799999</v>
      </c>
      <c r="L38" s="64" t="s">
        <v>172</v>
      </c>
      <c r="M38" s="64"/>
      <c r="N38" s="135">
        <v>700</v>
      </c>
    </row>
    <row r="39" spans="1:14" s="189" customFormat="1" ht="17.25" thickBot="1">
      <c r="A39" s="218" t="s">
        <v>26</v>
      </c>
      <c r="B39" s="179" t="s">
        <v>112</v>
      </c>
      <c r="C39" s="27">
        <v>18</v>
      </c>
      <c r="D39" s="92">
        <v>107020</v>
      </c>
      <c r="E39" s="219">
        <v>0</v>
      </c>
      <c r="F39" s="219">
        <v>1400</v>
      </c>
      <c r="G39" s="219">
        <f t="shared" si="4"/>
        <v>13054.631999999998</v>
      </c>
      <c r="H39" s="220">
        <v>2075.9299999999998</v>
      </c>
      <c r="I39" s="219">
        <f>(D39-E39-F39+G39+H39)*0.5%</f>
        <v>603.75280999999995</v>
      </c>
      <c r="J39" s="221">
        <f>D39-E39-F39+G39+H39+I39</f>
        <v>121354.31481</v>
      </c>
      <c r="K39" s="222">
        <f>J39-G39</f>
        <v>108299.68281</v>
      </c>
      <c r="L39" s="64" t="s">
        <v>173</v>
      </c>
      <c r="M39" s="64"/>
      <c r="N39" s="135">
        <v>750</v>
      </c>
    </row>
    <row r="40" spans="1:14" s="189" customFormat="1" ht="17.25" thickBot="1">
      <c r="A40" s="206" t="s">
        <v>10</v>
      </c>
      <c r="B40" s="204" t="s">
        <v>9</v>
      </c>
      <c r="C40" s="27">
        <v>1.2</v>
      </c>
      <c r="D40" s="92">
        <v>109985</v>
      </c>
      <c r="E40" s="219">
        <v>0</v>
      </c>
      <c r="F40" s="219">
        <v>1400</v>
      </c>
      <c r="G40" s="219">
        <f t="shared" si="4"/>
        <v>13421.105999999998</v>
      </c>
      <c r="H40" s="220">
        <v>2075.9299999999998</v>
      </c>
      <c r="I40" s="219">
        <f>(D40-E40-F40+G40+H40)*0.5%</f>
        <v>620.41017999999997</v>
      </c>
      <c r="J40" s="221">
        <f>D40-E40-F40+G40+H40+I40</f>
        <v>124702.44618</v>
      </c>
      <c r="K40" s="222">
        <f>J40-G40</f>
        <v>111281.34018</v>
      </c>
      <c r="L40" s="79" t="s">
        <v>174</v>
      </c>
      <c r="M40" s="79"/>
      <c r="N40" s="136">
        <v>800</v>
      </c>
    </row>
    <row r="41" spans="1:14" s="189" customFormat="1" ht="13.5" thickBot="1">
      <c r="A41" s="206" t="s">
        <v>78</v>
      </c>
      <c r="B41" s="4" t="s">
        <v>76</v>
      </c>
      <c r="C41" s="27">
        <v>0.35</v>
      </c>
      <c r="D41" s="119">
        <v>115517</v>
      </c>
      <c r="E41" s="219">
        <v>0</v>
      </c>
      <c r="F41" s="219">
        <v>1400</v>
      </c>
      <c r="G41" s="219">
        <f t="shared" si="4"/>
        <v>14104.861199999999</v>
      </c>
      <c r="H41" s="220">
        <v>2075.9299999999998</v>
      </c>
      <c r="I41" s="219">
        <f>(D41-E41-F41+G41+H41)*0.5%</f>
        <v>651.48895600000003</v>
      </c>
      <c r="J41" s="221">
        <f>D41-E41-F41+G41+H41+I41</f>
        <v>130949.28015599999</v>
      </c>
      <c r="K41" s="222">
        <f>J41-G41</f>
        <v>116844.41895599999</v>
      </c>
    </row>
    <row r="42" spans="1:14" s="189" customFormat="1" ht="13.5" thickBot="1">
      <c r="A42" s="206" t="s">
        <v>79</v>
      </c>
      <c r="B42" s="4" t="s">
        <v>77</v>
      </c>
      <c r="C42" s="27">
        <v>0.12</v>
      </c>
      <c r="D42" s="119">
        <v>115020</v>
      </c>
      <c r="E42" s="114">
        <v>2000</v>
      </c>
      <c r="F42" s="219">
        <v>1400</v>
      </c>
      <c r="G42" s="219">
        <f t="shared" si="4"/>
        <v>13796.231999999998</v>
      </c>
      <c r="H42" s="220">
        <v>2075.9299999999998</v>
      </c>
      <c r="I42" s="219">
        <f>(D42-E42-F42+G42+H42)*0.5%</f>
        <v>637.46081000000004</v>
      </c>
      <c r="J42" s="221">
        <f>D42-E42-F42+G42+H42+I42</f>
        <v>128129.62281</v>
      </c>
      <c r="K42" s="222">
        <f>J42-G42</f>
        <v>114333.39081</v>
      </c>
    </row>
    <row r="43" spans="1:14" s="189" customFormat="1" ht="13.5" thickBot="1">
      <c r="A43" s="206" t="s">
        <v>11</v>
      </c>
      <c r="B43" s="204" t="s">
        <v>150</v>
      </c>
      <c r="C43" s="27">
        <v>0.28000000000000003</v>
      </c>
      <c r="D43" s="92">
        <v>111088</v>
      </c>
      <c r="E43" s="219">
        <v>0</v>
      </c>
      <c r="F43" s="219">
        <v>1400</v>
      </c>
      <c r="G43" s="219">
        <f>(D43-E43-F43)*12.36%</f>
        <v>13557.436799999999</v>
      </c>
      <c r="H43" s="220">
        <v>2075.9299999999998</v>
      </c>
      <c r="I43" s="219">
        <f t="shared" si="5"/>
        <v>626.60683399999994</v>
      </c>
      <c r="J43" s="221">
        <f t="shared" si="6"/>
        <v>125947.97363399999</v>
      </c>
      <c r="K43" s="222">
        <f t="shared" si="7"/>
        <v>112390.536834</v>
      </c>
    </row>
    <row r="44" spans="1:14" s="189" customFormat="1" ht="13.5" thickBot="1">
      <c r="A44" s="206" t="s">
        <v>11</v>
      </c>
      <c r="B44" s="204" t="s">
        <v>149</v>
      </c>
      <c r="C44" s="223">
        <v>0.22</v>
      </c>
      <c r="D44" s="219">
        <v>111088</v>
      </c>
      <c r="E44" s="219">
        <v>0</v>
      </c>
      <c r="F44" s="219">
        <v>1400</v>
      </c>
      <c r="G44" s="219">
        <f>(D44-E44-F44)*12.36%</f>
        <v>13557.436799999999</v>
      </c>
      <c r="H44" s="220">
        <v>2075.9299999999998</v>
      </c>
      <c r="I44" s="219">
        <f>(D44-E44-F44+G44+H44)*0.5%</f>
        <v>626.60683399999994</v>
      </c>
      <c r="J44" s="221">
        <f>D44-E44-F44+G44+H44+I44</f>
        <v>125947.97363399999</v>
      </c>
      <c r="K44" s="222">
        <f>J44-G44</f>
        <v>112390.536834</v>
      </c>
    </row>
    <row r="45" spans="1:14" ht="17.25" thickBot="1">
      <c r="A45" s="14" t="s">
        <v>120</v>
      </c>
      <c r="B45" s="9" t="s">
        <v>121</v>
      </c>
      <c r="C45" s="27">
        <v>0.3</v>
      </c>
      <c r="D45" s="92">
        <v>110305</v>
      </c>
      <c r="E45" s="5">
        <v>0</v>
      </c>
      <c r="F45" s="5">
        <v>1400</v>
      </c>
      <c r="G45" s="5">
        <f t="shared" ref="G45:G56" si="8">(D45-E45-F45)*12.36%</f>
        <v>13460.657999999999</v>
      </c>
      <c r="H45" s="47">
        <v>2075.9299999999998</v>
      </c>
      <c r="I45" s="5">
        <f>(D45-E45-F45+G45+H45)*0.5%</f>
        <v>622.20794000000001</v>
      </c>
      <c r="J45" s="6">
        <f>D45-E45-F45+G45+H45+I45</f>
        <v>125063.79593999998</v>
      </c>
      <c r="K45" s="15">
        <f>J45-G45</f>
        <v>111603.13793999999</v>
      </c>
      <c r="L45" s="68"/>
      <c r="M45" s="68"/>
      <c r="N45" s="69"/>
    </row>
    <row r="46" spans="1:14" ht="13.5" thickBot="1">
      <c r="A46" s="14" t="s">
        <v>36</v>
      </c>
      <c r="B46" s="4" t="s">
        <v>37</v>
      </c>
      <c r="C46" s="27">
        <v>0.43</v>
      </c>
      <c r="D46" s="92">
        <v>116523</v>
      </c>
      <c r="E46" s="5">
        <v>0</v>
      </c>
      <c r="F46" s="5">
        <v>1400</v>
      </c>
      <c r="G46" s="5">
        <f t="shared" si="8"/>
        <v>14229.202799999999</v>
      </c>
      <c r="H46" s="47">
        <v>2075.9299999999998</v>
      </c>
      <c r="I46" s="5">
        <f t="shared" si="5"/>
        <v>657.14066400000002</v>
      </c>
      <c r="J46" s="6">
        <f t="shared" si="6"/>
        <v>132085.273464</v>
      </c>
      <c r="K46" s="15">
        <f t="shared" si="7"/>
        <v>117856.070664</v>
      </c>
      <c r="L46" s="77"/>
      <c r="M46" s="77"/>
      <c r="N46" s="77"/>
    </row>
    <row r="47" spans="1:14" ht="13.5" thickBot="1">
      <c r="A47" s="14" t="s">
        <v>36</v>
      </c>
      <c r="B47" s="4" t="s">
        <v>38</v>
      </c>
      <c r="C47" s="27">
        <v>0.33</v>
      </c>
      <c r="D47" s="92">
        <v>118068</v>
      </c>
      <c r="E47" s="5">
        <v>0</v>
      </c>
      <c r="F47" s="5">
        <v>1400</v>
      </c>
      <c r="G47" s="5">
        <f t="shared" si="8"/>
        <v>14420.164799999999</v>
      </c>
      <c r="H47" s="47">
        <v>2075.9299999999998</v>
      </c>
      <c r="I47" s="5">
        <f t="shared" si="5"/>
        <v>665.82047399999999</v>
      </c>
      <c r="J47" s="6">
        <f t="shared" si="6"/>
        <v>133829.915274</v>
      </c>
      <c r="K47" s="15">
        <f t="shared" si="7"/>
        <v>119409.750474</v>
      </c>
      <c r="L47" s="77"/>
      <c r="M47" s="77"/>
      <c r="N47" s="77"/>
    </row>
    <row r="48" spans="1:14" ht="13.5" thickBot="1">
      <c r="A48" s="14" t="s">
        <v>36</v>
      </c>
      <c r="B48" s="4" t="s">
        <v>118</v>
      </c>
      <c r="C48" s="27">
        <v>0.22</v>
      </c>
      <c r="D48" s="92">
        <v>118026</v>
      </c>
      <c r="E48" s="5">
        <v>0</v>
      </c>
      <c r="F48" s="5">
        <v>1400</v>
      </c>
      <c r="G48" s="5">
        <f t="shared" si="8"/>
        <v>14414.973599999999</v>
      </c>
      <c r="H48" s="47">
        <v>2075.9299999999998</v>
      </c>
      <c r="I48" s="5">
        <f t="shared" si="5"/>
        <v>665.584518</v>
      </c>
      <c r="J48" s="6">
        <f t="shared" si="6"/>
        <v>133782.48811799998</v>
      </c>
      <c r="K48" s="15">
        <f t="shared" si="7"/>
        <v>119367.51451799998</v>
      </c>
      <c r="L48" s="77"/>
      <c r="M48" s="77"/>
      <c r="N48" s="77"/>
    </row>
    <row r="49" spans="1:14" ht="13.5" thickBot="1">
      <c r="A49" s="14" t="s">
        <v>36</v>
      </c>
      <c r="B49" s="4" t="s">
        <v>114</v>
      </c>
      <c r="C49" s="27"/>
      <c r="D49" s="92">
        <v>112562</v>
      </c>
      <c r="E49" s="5">
        <v>0</v>
      </c>
      <c r="F49" s="5">
        <v>1400</v>
      </c>
      <c r="G49" s="5">
        <f t="shared" si="8"/>
        <v>13739.623199999998</v>
      </c>
      <c r="H49" s="47">
        <v>2075.9299999999998</v>
      </c>
      <c r="I49" s="5">
        <f t="shared" si="5"/>
        <v>634.88776599999994</v>
      </c>
      <c r="J49" s="6">
        <f t="shared" si="6"/>
        <v>127612.44096599999</v>
      </c>
      <c r="K49" s="15">
        <f t="shared" si="7"/>
        <v>113872.81776599999</v>
      </c>
      <c r="L49" s="77"/>
      <c r="M49" s="77"/>
      <c r="N49" s="77"/>
    </row>
    <row r="50" spans="1:14" ht="13.5" thickBot="1">
      <c r="A50" s="14" t="s">
        <v>36</v>
      </c>
      <c r="B50" s="4" t="s">
        <v>145</v>
      </c>
      <c r="C50" s="27"/>
      <c r="D50" s="92">
        <v>116661</v>
      </c>
      <c r="E50" s="5">
        <v>0</v>
      </c>
      <c r="F50" s="5">
        <v>1400</v>
      </c>
      <c r="G50" s="5">
        <f>(D50-E50-F50)*12.36%</f>
        <v>14246.259599999999</v>
      </c>
      <c r="H50" s="47">
        <v>2075.9299999999998</v>
      </c>
      <c r="I50" s="5">
        <f>(D50-E50-F50+G50+H50)*0.5%</f>
        <v>657.91594800000007</v>
      </c>
      <c r="J50" s="6">
        <f>D50-E50-F50+G50+H50+I50</f>
        <v>132241.10554800002</v>
      </c>
      <c r="K50" s="15">
        <f>J50-G50</f>
        <v>117994.84594800002</v>
      </c>
      <c r="L50" s="77"/>
      <c r="M50" s="77"/>
      <c r="N50" s="77"/>
    </row>
    <row r="51" spans="1:14" ht="13.5" thickBot="1">
      <c r="A51" s="14" t="s">
        <v>36</v>
      </c>
      <c r="B51" s="4" t="s">
        <v>138</v>
      </c>
      <c r="C51" s="27"/>
      <c r="D51" s="92">
        <v>112751</v>
      </c>
      <c r="E51" s="92">
        <v>0</v>
      </c>
      <c r="F51" s="5">
        <v>1400</v>
      </c>
      <c r="G51" s="5">
        <f t="shared" si="8"/>
        <v>13762.983599999998</v>
      </c>
      <c r="H51" s="47">
        <v>2075.9299999999998</v>
      </c>
      <c r="I51" s="92">
        <f>(D51-E51-F51+G51+H51)*0.5%</f>
        <v>635.94956799999989</v>
      </c>
      <c r="J51" s="106">
        <f>D51-E51-F51+G51+H51+I51</f>
        <v>127825.86316799998</v>
      </c>
      <c r="K51" s="107">
        <f>J51-G51</f>
        <v>114062.87956799999</v>
      </c>
      <c r="L51" s="77"/>
      <c r="M51" s="77"/>
      <c r="N51" s="77"/>
    </row>
    <row r="52" spans="1:14" ht="13.5" thickBot="1">
      <c r="A52" s="14" t="s">
        <v>2</v>
      </c>
      <c r="B52" s="9" t="s">
        <v>3</v>
      </c>
      <c r="C52" s="27" t="s">
        <v>30</v>
      </c>
      <c r="D52" s="92">
        <v>101847</v>
      </c>
      <c r="E52" s="5">
        <v>0</v>
      </c>
      <c r="F52" s="5">
        <v>0</v>
      </c>
      <c r="G52" s="5">
        <f t="shared" si="8"/>
        <v>12588.289199999999</v>
      </c>
      <c r="H52" s="47">
        <v>2075.9299999999998</v>
      </c>
      <c r="I52" s="5">
        <f t="shared" si="5"/>
        <v>582.55609600000003</v>
      </c>
      <c r="J52" s="6">
        <f t="shared" si="6"/>
        <v>117093.77529599999</v>
      </c>
      <c r="K52" s="15">
        <f t="shared" si="7"/>
        <v>104505.48609599999</v>
      </c>
      <c r="L52" s="231"/>
      <c r="M52" s="231"/>
      <c r="N52" s="77"/>
    </row>
    <row r="53" spans="1:14" ht="14.25" thickBot="1">
      <c r="A53" s="14" t="s">
        <v>2</v>
      </c>
      <c r="B53" s="9" t="s">
        <v>4</v>
      </c>
      <c r="C53" s="27" t="s">
        <v>30</v>
      </c>
      <c r="D53" s="92">
        <v>102542</v>
      </c>
      <c r="E53" s="5">
        <v>0</v>
      </c>
      <c r="F53" s="5">
        <v>0</v>
      </c>
      <c r="G53" s="5">
        <f t="shared" si="8"/>
        <v>12674.191199999999</v>
      </c>
      <c r="H53" s="47">
        <v>2075.9299999999998</v>
      </c>
      <c r="I53" s="5">
        <f t="shared" si="5"/>
        <v>586.46060599999998</v>
      </c>
      <c r="J53" s="6">
        <f t="shared" si="6"/>
        <v>117878.58180599999</v>
      </c>
      <c r="K53" s="15">
        <f t="shared" si="7"/>
        <v>105204.39060599999</v>
      </c>
      <c r="L53" s="57"/>
      <c r="M53" s="82"/>
      <c r="N53" s="77"/>
    </row>
    <row r="54" spans="1:14" ht="15.75" customHeight="1" thickBot="1">
      <c r="A54" s="13" t="s">
        <v>2</v>
      </c>
      <c r="B54" s="4" t="s">
        <v>14</v>
      </c>
      <c r="C54" s="27" t="s">
        <v>30</v>
      </c>
      <c r="D54" s="92">
        <v>105676</v>
      </c>
      <c r="E54" s="5">
        <v>0</v>
      </c>
      <c r="F54" s="5">
        <v>0</v>
      </c>
      <c r="G54" s="5">
        <f t="shared" si="8"/>
        <v>13061.553599999999</v>
      </c>
      <c r="H54" s="47">
        <v>2075.9299999999998</v>
      </c>
      <c r="I54" s="5">
        <f t="shared" si="5"/>
        <v>604.06741799999998</v>
      </c>
      <c r="J54" s="6">
        <f t="shared" si="6"/>
        <v>121417.551018</v>
      </c>
      <c r="K54" s="15">
        <f t="shared" si="7"/>
        <v>108355.997418</v>
      </c>
      <c r="L54" s="81"/>
      <c r="M54" s="82"/>
      <c r="N54" s="77"/>
    </row>
    <row r="55" spans="1:14" ht="15.75" customHeight="1" thickBot="1">
      <c r="A55" s="14" t="s">
        <v>2</v>
      </c>
      <c r="B55" s="9" t="s">
        <v>5</v>
      </c>
      <c r="C55" s="27" t="s">
        <v>30</v>
      </c>
      <c r="D55" s="92">
        <v>102438</v>
      </c>
      <c r="E55" s="5">
        <v>0</v>
      </c>
      <c r="F55" s="5">
        <v>0</v>
      </c>
      <c r="G55" s="5">
        <f t="shared" si="8"/>
        <v>12661.336799999999</v>
      </c>
      <c r="H55" s="47">
        <v>2075.9299999999998</v>
      </c>
      <c r="I55" s="5">
        <f t="shared" si="5"/>
        <v>585.87633400000004</v>
      </c>
      <c r="J55" s="6">
        <f t="shared" si="6"/>
        <v>117761.143134</v>
      </c>
      <c r="K55" s="15">
        <f t="shared" si="7"/>
        <v>105099.80633399999</v>
      </c>
      <c r="L55" s="81"/>
      <c r="M55" s="82"/>
      <c r="N55" s="77"/>
    </row>
    <row r="56" spans="1:14" ht="13.5" thickBot="1">
      <c r="A56" s="50" t="s">
        <v>2</v>
      </c>
      <c r="B56" s="51" t="s">
        <v>31</v>
      </c>
      <c r="C56" s="28" t="s">
        <v>30</v>
      </c>
      <c r="D56" s="93">
        <v>106611</v>
      </c>
      <c r="E56" s="52">
        <v>0</v>
      </c>
      <c r="F56" s="52">
        <v>0</v>
      </c>
      <c r="G56" s="22">
        <f t="shared" si="8"/>
        <v>13177.119599999998</v>
      </c>
      <c r="H56" s="47">
        <v>2075.9299999999998</v>
      </c>
      <c r="I56" s="22">
        <f t="shared" si="5"/>
        <v>609.32024799999999</v>
      </c>
      <c r="J56" s="32">
        <f t="shared" si="6"/>
        <v>122473.369848</v>
      </c>
      <c r="K56" s="23">
        <f t="shared" si="7"/>
        <v>109296.250248</v>
      </c>
      <c r="L56" s="81"/>
      <c r="M56" s="82"/>
      <c r="N56" s="77"/>
    </row>
    <row r="57" spans="1:14" ht="14.25" thickBot="1">
      <c r="B57" s="3"/>
      <c r="D57" s="7"/>
      <c r="E57" s="7"/>
      <c r="F57" s="7"/>
      <c r="G57" s="7"/>
      <c r="H57" s="7"/>
      <c r="I57" s="7"/>
      <c r="J57" s="8"/>
      <c r="L57" s="57" t="s">
        <v>115</v>
      </c>
      <c r="M57" s="82"/>
      <c r="N57" s="77"/>
    </row>
    <row r="58" spans="1:14" ht="16.5" thickBot="1">
      <c r="A58" s="236" t="s">
        <v>28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8"/>
      <c r="L58" s="77"/>
      <c r="M58" s="77"/>
      <c r="N58" s="77"/>
    </row>
    <row r="59" spans="1:14" ht="13.5" thickBot="1">
      <c r="A59" s="232" t="s">
        <v>15</v>
      </c>
      <c r="B59" s="233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81" t="s">
        <v>74</v>
      </c>
      <c r="L59" s="80"/>
      <c r="M59" s="83"/>
      <c r="N59" s="77"/>
    </row>
    <row r="60" spans="1:14" ht="13.5" thickBot="1">
      <c r="A60" s="109" t="s">
        <v>33</v>
      </c>
      <c r="B60" s="110" t="s">
        <v>91</v>
      </c>
      <c r="C60" s="46">
        <v>0.92</v>
      </c>
      <c r="D60" s="111">
        <v>113388</v>
      </c>
      <c r="E60" s="112">
        <v>0</v>
      </c>
      <c r="F60" s="47">
        <v>1400</v>
      </c>
      <c r="G60" s="47">
        <f>(D60-E60-F60)*12.36%</f>
        <v>13841.716799999998</v>
      </c>
      <c r="H60" s="47">
        <v>2075.9299999999998</v>
      </c>
      <c r="I60" s="47">
        <f t="shared" ref="I60:I69" si="9">(D60-E60-F60+G60+H60)*0.5%</f>
        <v>639.528234</v>
      </c>
      <c r="J60" s="48">
        <f t="shared" ref="J60:J69" si="10">D60-E60-F60+G60+H60+I60</f>
        <v>128545.17503399999</v>
      </c>
      <c r="K60" s="49">
        <f t="shared" ref="K60:K69" si="11">J60-G60</f>
        <v>114703.45823399999</v>
      </c>
      <c r="L60" s="81"/>
      <c r="M60" s="82"/>
      <c r="N60" s="124"/>
    </row>
    <row r="61" spans="1:14" ht="14.25" customHeight="1" thickBot="1">
      <c r="A61" s="24" t="s">
        <v>33</v>
      </c>
      <c r="B61" s="18" t="s">
        <v>90</v>
      </c>
      <c r="C61" s="27">
        <v>2</v>
      </c>
      <c r="D61" s="97">
        <v>113388</v>
      </c>
      <c r="E61" s="17">
        <v>0</v>
      </c>
      <c r="F61" s="5">
        <v>1400</v>
      </c>
      <c r="G61" s="5">
        <f t="shared" ref="G61:G69" si="12">(D61-E61-F61)*12.36%</f>
        <v>13841.716799999998</v>
      </c>
      <c r="H61" s="47">
        <v>2075.9299999999998</v>
      </c>
      <c r="I61" s="5">
        <f>(D61-E61-F61+G61+H61)*0.5%</f>
        <v>639.528234</v>
      </c>
      <c r="J61" s="6">
        <f>D61-E61-F61+G61+H61+I61</f>
        <v>128545.17503399999</v>
      </c>
      <c r="K61" s="15">
        <f>J61-G61</f>
        <v>114703.45823399999</v>
      </c>
      <c r="L61" s="81"/>
      <c r="M61" s="82"/>
      <c r="N61" s="124"/>
    </row>
    <row r="62" spans="1:14" ht="14.25" customHeight="1" thickBot="1">
      <c r="A62" s="24" t="s">
        <v>33</v>
      </c>
      <c r="B62" s="18" t="s">
        <v>158</v>
      </c>
      <c r="C62" s="27">
        <v>2</v>
      </c>
      <c r="D62" s="97">
        <v>113885</v>
      </c>
      <c r="E62" s="17">
        <v>0</v>
      </c>
      <c r="F62" s="5">
        <v>1400</v>
      </c>
      <c r="G62" s="5">
        <f>(D62-E62-F62)*12.36%</f>
        <v>13903.145999999999</v>
      </c>
      <c r="H62" s="47">
        <v>2075.9299999999998</v>
      </c>
      <c r="I62" s="5">
        <f>(D62-E62-F62+G62+H62)*0.5%</f>
        <v>642.32038</v>
      </c>
      <c r="J62" s="6">
        <f>D62-E62-F62+G62+H62+I62</f>
        <v>129106.39637999999</v>
      </c>
      <c r="K62" s="15">
        <f>J62-G62</f>
        <v>115203.25038</v>
      </c>
      <c r="L62" s="81"/>
      <c r="M62" s="82"/>
      <c r="N62" s="124"/>
    </row>
    <row r="63" spans="1:14" ht="13.5" customHeight="1" thickBot="1">
      <c r="A63" s="24" t="s">
        <v>82</v>
      </c>
      <c r="B63" s="18" t="s">
        <v>13</v>
      </c>
      <c r="C63" s="27">
        <v>4.2</v>
      </c>
      <c r="D63" s="97">
        <v>113089</v>
      </c>
      <c r="E63" s="17">
        <v>0</v>
      </c>
      <c r="F63" s="5">
        <v>1400</v>
      </c>
      <c r="G63" s="5">
        <f t="shared" si="12"/>
        <v>13804.760399999999</v>
      </c>
      <c r="H63" s="47">
        <v>2075.9299999999998</v>
      </c>
      <c r="I63" s="5">
        <f t="shared" si="9"/>
        <v>637.84845199999995</v>
      </c>
      <c r="J63" s="6">
        <f t="shared" si="10"/>
        <v>128207.538852</v>
      </c>
      <c r="K63" s="15">
        <f t="shared" si="11"/>
        <v>114402.778452</v>
      </c>
      <c r="L63" s="81"/>
      <c r="M63" s="82"/>
      <c r="N63" s="124"/>
    </row>
    <row r="64" spans="1:14" ht="13.5" thickBot="1">
      <c r="A64" s="24" t="s">
        <v>40</v>
      </c>
      <c r="B64" s="18" t="s">
        <v>39</v>
      </c>
      <c r="C64" s="27">
        <v>6.5</v>
      </c>
      <c r="D64" s="97">
        <v>114975</v>
      </c>
      <c r="E64" s="17">
        <v>0</v>
      </c>
      <c r="F64" s="5">
        <v>1400</v>
      </c>
      <c r="G64" s="5">
        <f t="shared" si="12"/>
        <v>14037.869999999999</v>
      </c>
      <c r="H64" s="47">
        <v>2075.9299999999998</v>
      </c>
      <c r="I64" s="5">
        <f t="shared" si="9"/>
        <v>648.44399999999996</v>
      </c>
      <c r="J64" s="6">
        <f t="shared" si="10"/>
        <v>130337.24399999999</v>
      </c>
      <c r="K64" s="15">
        <f t="shared" si="11"/>
        <v>116299.374</v>
      </c>
      <c r="L64" s="81"/>
      <c r="M64" s="82"/>
      <c r="N64" s="124"/>
    </row>
    <row r="65" spans="1:14" ht="13.5" thickBot="1">
      <c r="A65" s="24" t="s">
        <v>81</v>
      </c>
      <c r="B65" s="18" t="s">
        <v>87</v>
      </c>
      <c r="C65" s="27">
        <v>30</v>
      </c>
      <c r="D65" s="97">
        <v>116427</v>
      </c>
      <c r="E65" s="17">
        <v>0</v>
      </c>
      <c r="F65" s="5">
        <v>1400</v>
      </c>
      <c r="G65" s="5">
        <f t="shared" si="12"/>
        <v>14217.337199999998</v>
      </c>
      <c r="H65" s="47">
        <v>2075.9299999999998</v>
      </c>
      <c r="I65" s="5">
        <f>(D65-E65-F65+G65+H65)*0.5%</f>
        <v>656.60133600000006</v>
      </c>
      <c r="J65" s="6">
        <f>D65-E65-F65+G65+H65+I65</f>
        <v>131976.86853599999</v>
      </c>
      <c r="K65" s="15">
        <f>J65-G65</f>
        <v>117759.531336</v>
      </c>
      <c r="L65" s="77"/>
      <c r="M65" s="77"/>
      <c r="N65" s="124"/>
    </row>
    <row r="66" spans="1:14" ht="13.5" thickBot="1">
      <c r="A66" s="24" t="s">
        <v>81</v>
      </c>
      <c r="B66" s="18" t="s">
        <v>80</v>
      </c>
      <c r="C66" s="27">
        <v>50</v>
      </c>
      <c r="D66" s="97">
        <v>116725</v>
      </c>
      <c r="E66" s="17">
        <v>0</v>
      </c>
      <c r="F66" s="5">
        <v>1400</v>
      </c>
      <c r="G66" s="5">
        <f t="shared" si="12"/>
        <v>14254.169999999998</v>
      </c>
      <c r="H66" s="47">
        <v>2075.9299999999998</v>
      </c>
      <c r="I66" s="5">
        <f t="shared" si="9"/>
        <v>658.27550000000008</v>
      </c>
      <c r="J66" s="6">
        <f t="shared" si="10"/>
        <v>132313.37549999999</v>
      </c>
      <c r="K66" s="15">
        <f t="shared" si="11"/>
        <v>118059.2055</v>
      </c>
      <c r="L66" s="77"/>
      <c r="M66" s="77"/>
      <c r="N66" s="124"/>
    </row>
    <row r="67" spans="1:14" ht="13.5" thickBot="1">
      <c r="A67" s="24" t="s">
        <v>2</v>
      </c>
      <c r="B67" s="18" t="s">
        <v>32</v>
      </c>
      <c r="C67" s="27" t="s">
        <v>30</v>
      </c>
      <c r="D67" s="97">
        <v>108612</v>
      </c>
      <c r="E67" s="17">
        <v>0</v>
      </c>
      <c r="F67" s="17">
        <v>0</v>
      </c>
      <c r="G67" s="5">
        <f t="shared" si="12"/>
        <v>13424.443199999998</v>
      </c>
      <c r="H67" s="47">
        <v>2075.9299999999998</v>
      </c>
      <c r="I67" s="5">
        <f t="shared" si="9"/>
        <v>620.5618659999999</v>
      </c>
      <c r="J67" s="6">
        <f t="shared" si="10"/>
        <v>124732.93506599999</v>
      </c>
      <c r="K67" s="15">
        <f t="shared" si="11"/>
        <v>111308.491866</v>
      </c>
      <c r="L67" s="77"/>
      <c r="M67" s="77"/>
      <c r="N67" s="124"/>
    </row>
    <row r="68" spans="1:14" ht="13.5" thickBot="1">
      <c r="A68" s="24" t="s">
        <v>2</v>
      </c>
      <c r="B68" s="18" t="s">
        <v>34</v>
      </c>
      <c r="C68" s="27" t="s">
        <v>30</v>
      </c>
      <c r="D68" s="97">
        <v>109304</v>
      </c>
      <c r="E68" s="17">
        <v>0</v>
      </c>
      <c r="F68" s="17">
        <v>0</v>
      </c>
      <c r="G68" s="5">
        <f t="shared" si="12"/>
        <v>13509.974399999999</v>
      </c>
      <c r="H68" s="47">
        <v>2075.9299999999998</v>
      </c>
      <c r="I68" s="5">
        <f t="shared" si="9"/>
        <v>624.449522</v>
      </c>
      <c r="J68" s="6">
        <f t="shared" si="10"/>
        <v>125514.35392199999</v>
      </c>
      <c r="K68" s="15">
        <f t="shared" si="11"/>
        <v>112004.379522</v>
      </c>
      <c r="L68" s="77"/>
      <c r="M68" s="77"/>
      <c r="N68" s="124"/>
    </row>
    <row r="69" spans="1:14" ht="13.5" thickBot="1">
      <c r="A69" s="53" t="s">
        <v>2</v>
      </c>
      <c r="B69" s="25" t="s">
        <v>35</v>
      </c>
      <c r="C69" s="28" t="s">
        <v>30</v>
      </c>
      <c r="D69" s="98">
        <v>109656</v>
      </c>
      <c r="E69" s="26">
        <v>0</v>
      </c>
      <c r="F69" s="26">
        <v>0</v>
      </c>
      <c r="G69" s="22">
        <f t="shared" si="12"/>
        <v>13553.481599999999</v>
      </c>
      <c r="H69" s="47">
        <v>2075.9299999999998</v>
      </c>
      <c r="I69" s="22">
        <f t="shared" si="9"/>
        <v>626.42705799999999</v>
      </c>
      <c r="J69" s="32">
        <f t="shared" si="10"/>
        <v>125911.83865799999</v>
      </c>
      <c r="K69" s="23">
        <f t="shared" si="11"/>
        <v>112358.35705799999</v>
      </c>
      <c r="L69" s="77"/>
      <c r="M69" s="77"/>
      <c r="N69" s="124"/>
    </row>
    <row r="70" spans="1:14" ht="16.5" customHeight="1">
      <c r="A70" s="10"/>
      <c r="B70" s="11"/>
      <c r="C70" s="11"/>
      <c r="D70" s="11"/>
      <c r="E70" s="11"/>
      <c r="F70" s="11"/>
      <c r="G70" s="11"/>
      <c r="H70" s="12"/>
      <c r="I70" s="11"/>
      <c r="J70" s="11"/>
    </row>
    <row r="71" spans="1:14" ht="13.5">
      <c r="A71" s="57"/>
      <c r="B71" s="99"/>
      <c r="C71" s="77"/>
      <c r="D71" s="103"/>
      <c r="E71" s="12"/>
      <c r="F71" s="12"/>
      <c r="G71" s="12"/>
      <c r="H71" s="12"/>
      <c r="I71" s="12"/>
      <c r="J71" s="19"/>
      <c r="K71" s="19"/>
    </row>
    <row r="72" spans="1:14" ht="15">
      <c r="A72" s="16"/>
      <c r="B72" s="16"/>
      <c r="C72" s="16"/>
    </row>
    <row r="73" spans="1:14"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4">
      <c r="A74" s="125"/>
      <c r="B74" s="77"/>
      <c r="C74" s="125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</row>
    <row r="75" spans="1:14">
      <c r="A75" s="126"/>
      <c r="B75" s="126"/>
      <c r="C75" s="127"/>
      <c r="D75" s="128"/>
      <c r="E75" s="128"/>
      <c r="F75" s="128"/>
      <c r="G75" s="128"/>
      <c r="H75" s="128"/>
      <c r="I75" s="128"/>
      <c r="J75" s="127"/>
      <c r="K75" s="129"/>
      <c r="L75" s="77"/>
      <c r="M75" s="77"/>
      <c r="N75" s="77"/>
    </row>
    <row r="76" spans="1:14">
      <c r="A76" s="83"/>
      <c r="B76" s="130"/>
      <c r="C76" s="66"/>
      <c r="D76" s="123"/>
      <c r="E76" s="123"/>
      <c r="F76" s="12"/>
      <c r="G76" s="12"/>
      <c r="H76" s="12"/>
      <c r="I76" s="12"/>
      <c r="J76" s="19"/>
      <c r="K76" s="19"/>
      <c r="L76" s="77"/>
      <c r="M76" s="77"/>
      <c r="N76" s="77"/>
    </row>
    <row r="77" spans="1:14">
      <c r="A77" s="131"/>
      <c r="B77" s="130"/>
      <c r="C77" s="66"/>
      <c r="D77" s="123"/>
      <c r="E77" s="12"/>
      <c r="F77" s="12"/>
      <c r="G77" s="12"/>
      <c r="H77" s="12"/>
      <c r="I77" s="12"/>
      <c r="J77" s="19"/>
      <c r="K77" s="19"/>
      <c r="L77" s="77"/>
      <c r="M77" s="77"/>
      <c r="N77" s="77"/>
    </row>
    <row r="78" spans="1:14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</row>
    <row r="79" spans="1:14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4">
      <c r="A80" s="125"/>
      <c r="B80" s="77"/>
      <c r="C80" s="125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  <row r="81" spans="1:14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</row>
    <row r="82" spans="1:14">
      <c r="A82" s="126"/>
      <c r="B82" s="126"/>
      <c r="C82" s="128"/>
      <c r="D82" s="128"/>
      <c r="E82" s="128"/>
      <c r="F82" s="128"/>
      <c r="G82" s="128"/>
      <c r="H82" s="128"/>
      <c r="I82" s="128"/>
      <c r="J82" s="127"/>
      <c r="K82" s="129"/>
      <c r="L82" s="77"/>
      <c r="M82" s="77"/>
      <c r="N82" s="77"/>
    </row>
    <row r="83" spans="1:14">
      <c r="A83" s="65"/>
      <c r="B83" s="65"/>
      <c r="C83" s="66"/>
      <c r="D83" s="124"/>
      <c r="E83" s="67"/>
      <c r="F83" s="12"/>
      <c r="G83" s="12"/>
      <c r="H83" s="12"/>
      <c r="I83" s="12"/>
      <c r="J83" s="19"/>
      <c r="K83" s="19"/>
      <c r="L83" s="77"/>
      <c r="M83" s="77"/>
      <c r="N83" s="77"/>
    </row>
    <row r="84" spans="1:14">
      <c r="A84" s="65"/>
      <c r="B84" s="65"/>
      <c r="C84" s="66"/>
      <c r="D84" s="124"/>
      <c r="E84" s="67"/>
      <c r="F84" s="12"/>
      <c r="G84" s="12"/>
      <c r="H84" s="12"/>
      <c r="I84" s="12"/>
      <c r="J84" s="19"/>
      <c r="K84" s="19"/>
      <c r="L84" s="77"/>
      <c r="M84" s="77"/>
      <c r="N84" s="77"/>
    </row>
    <row r="85" spans="1:14">
      <c r="A85" s="65"/>
      <c r="B85" s="65"/>
      <c r="C85" s="66"/>
      <c r="D85" s="124"/>
      <c r="E85" s="67"/>
      <c r="F85" s="12"/>
      <c r="G85" s="12"/>
      <c r="H85" s="12"/>
      <c r="I85" s="12"/>
      <c r="J85" s="19"/>
      <c r="K85" s="19"/>
      <c r="L85" s="77"/>
      <c r="M85" s="77"/>
      <c r="N85" s="77"/>
    </row>
    <row r="86" spans="1:14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</row>
    <row r="87" spans="1:14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</row>
    <row r="88" spans="1:14">
      <c r="A88" s="125"/>
      <c r="B88" s="77"/>
      <c r="C88" s="125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89" spans="1:14">
      <c r="A89" s="126"/>
      <c r="B89" s="126"/>
      <c r="C89" s="127"/>
      <c r="D89" s="128"/>
      <c r="E89" s="128"/>
      <c r="F89" s="128"/>
      <c r="G89" s="128"/>
      <c r="H89" s="128"/>
      <c r="I89" s="128"/>
      <c r="J89" s="127"/>
      <c r="K89" s="129"/>
      <c r="L89" s="77"/>
      <c r="M89" s="77"/>
      <c r="N89" s="77"/>
    </row>
    <row r="90" spans="1:14">
      <c r="A90" s="83"/>
      <c r="B90" s="130"/>
      <c r="C90" s="66"/>
      <c r="D90" s="123"/>
      <c r="E90" s="123"/>
      <c r="F90" s="12"/>
      <c r="G90" s="12"/>
      <c r="H90" s="12"/>
      <c r="I90" s="12"/>
      <c r="J90" s="19"/>
      <c r="K90" s="19"/>
      <c r="L90" s="77"/>
      <c r="M90" s="77"/>
      <c r="N90" s="77"/>
    </row>
    <row r="91" spans="1:14">
      <c r="A91" s="131"/>
      <c r="B91" s="130"/>
      <c r="C91" s="66"/>
      <c r="D91" s="123"/>
      <c r="E91" s="12"/>
      <c r="F91" s="12"/>
      <c r="G91" s="12"/>
      <c r="H91" s="12"/>
      <c r="I91" s="12"/>
      <c r="J91" s="19"/>
      <c r="K91" s="19"/>
      <c r="L91" s="77"/>
      <c r="M91" s="77"/>
      <c r="N91" s="77"/>
    </row>
    <row r="92" spans="1:14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</row>
  </sheetData>
  <mergeCells count="16">
    <mergeCell ref="B5:K5"/>
    <mergeCell ref="A6:K6"/>
    <mergeCell ref="A1:K1"/>
    <mergeCell ref="A2:K2"/>
    <mergeCell ref="B3:K3"/>
    <mergeCell ref="B4:K4"/>
    <mergeCell ref="L52:M52"/>
    <mergeCell ref="A59:B59"/>
    <mergeCell ref="A11:B11"/>
    <mergeCell ref="A31:K31"/>
    <mergeCell ref="A58:K58"/>
    <mergeCell ref="L9:N10"/>
    <mergeCell ref="L32:N33"/>
    <mergeCell ref="A9:K9"/>
    <mergeCell ref="A32:B32"/>
    <mergeCell ref="A10:K10"/>
  </mergeCells>
  <phoneticPr fontId="2" type="noConversion"/>
  <pageMargins left="0.511811023622047" right="0.23622047244094499" top="0.261811024" bottom="0.261811024" header="0.23622047244094499" footer="0.511811023622047"/>
  <pageSetup paperSize="9" scale="5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0"/>
  <sheetViews>
    <sheetView topLeftCell="B1" workbookViewId="0">
      <selection activeCell="E16" sqref="E16"/>
    </sheetView>
  </sheetViews>
  <sheetFormatPr defaultRowHeight="12.75"/>
  <cols>
    <col min="1" max="1" width="12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85546875" bestFit="1" customWidth="1"/>
    <col min="9" max="9" width="11.7109375" bestFit="1" customWidth="1"/>
    <col min="10" max="10" width="12.28515625" bestFit="1" customWidth="1"/>
    <col min="11" max="11" width="13.5703125" bestFit="1" customWidth="1"/>
    <col min="13" max="13" width="15.5703125" customWidth="1"/>
    <col min="14" max="14" width="13.42578125" customWidth="1"/>
    <col min="15" max="15" width="9.85546875" customWidth="1"/>
  </cols>
  <sheetData>
    <row r="1" spans="1:14" ht="23.25">
      <c r="A1" s="250" t="s">
        <v>110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76"/>
      <c r="N1" s="76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77"/>
      <c r="N2" s="77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7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7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7"/>
    </row>
    <row r="6" spans="1:14" ht="18.75" thickBot="1">
      <c r="A6" s="248" t="s">
        <v>109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"/>
      <c r="M6" s="2"/>
      <c r="N6" s="2"/>
    </row>
    <row r="7" spans="1:14" ht="13.5" thickBot="1">
      <c r="L7" s="137"/>
      <c r="M7" s="76"/>
      <c r="N7" s="1"/>
    </row>
    <row r="8" spans="1:14" ht="16.5" customHeight="1" thickBot="1">
      <c r="A8" s="236" t="s">
        <v>201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9" t="s">
        <v>159</v>
      </c>
      <c r="M8" s="240"/>
      <c r="N8" s="241"/>
    </row>
    <row r="9" spans="1:14" ht="16.5" customHeight="1" thickBot="1">
      <c r="A9" s="254" t="s">
        <v>85</v>
      </c>
      <c r="B9" s="255"/>
      <c r="C9" s="255"/>
      <c r="D9" s="255"/>
      <c r="E9" s="255"/>
      <c r="F9" s="255"/>
      <c r="G9" s="255"/>
      <c r="H9" s="255"/>
      <c r="I9" s="256"/>
      <c r="J9" s="29"/>
      <c r="K9" s="76"/>
      <c r="L9" s="242"/>
      <c r="M9" s="243"/>
      <c r="N9" s="244"/>
    </row>
    <row r="10" spans="1:14" ht="17.25" thickBot="1">
      <c r="A10" s="234" t="s">
        <v>15</v>
      </c>
      <c r="B10" s="233"/>
      <c r="C10" s="43" t="s">
        <v>8</v>
      </c>
      <c r="D10" s="42" t="s">
        <v>0</v>
      </c>
      <c r="E10" s="42" t="s">
        <v>75</v>
      </c>
      <c r="F10" s="42" t="s">
        <v>16</v>
      </c>
      <c r="G10" s="42" t="s">
        <v>141</v>
      </c>
      <c r="H10" s="42" t="s">
        <v>18</v>
      </c>
      <c r="I10" s="42" t="s">
        <v>17</v>
      </c>
      <c r="J10" s="43" t="s">
        <v>1</v>
      </c>
      <c r="K10" s="178" t="s">
        <v>74</v>
      </c>
      <c r="L10" s="61" t="s">
        <v>160</v>
      </c>
      <c r="M10" s="62"/>
      <c r="N10" s="134">
        <v>300</v>
      </c>
    </row>
    <row r="11" spans="1:14" ht="17.25" thickBot="1">
      <c r="A11" s="44" t="s">
        <v>198</v>
      </c>
      <c r="B11" s="165" t="s">
        <v>130</v>
      </c>
      <c r="C11" s="46">
        <v>11</v>
      </c>
      <c r="D11" s="104">
        <v>104737</v>
      </c>
      <c r="E11" s="47">
        <v>0</v>
      </c>
      <c r="F11" s="47">
        <v>1400</v>
      </c>
      <c r="G11" s="47">
        <f>(D11-E11-F11)*12.36%</f>
        <v>12772.453199999998</v>
      </c>
      <c r="H11" s="47">
        <v>2075.9299999999998</v>
      </c>
      <c r="I11" s="47">
        <f t="shared" ref="I11:I28" si="0">(D11-E11-F11+G11+H11)*0.5%</f>
        <v>590.92691600000001</v>
      </c>
      <c r="J11" s="48">
        <f t="shared" ref="J11:J28" si="1">D11-E11-F11+G11+H11+I11</f>
        <v>118776.31011599999</v>
      </c>
      <c r="K11" s="49">
        <f t="shared" ref="K11:K28" si="2">J11-G11</f>
        <v>106003.85691599999</v>
      </c>
      <c r="L11" s="64" t="s">
        <v>161</v>
      </c>
      <c r="M11" s="64"/>
      <c r="N11" s="135">
        <v>400</v>
      </c>
    </row>
    <row r="12" spans="1:14" ht="17.25" thickBot="1">
      <c r="A12" s="13" t="s">
        <v>198</v>
      </c>
      <c r="B12" s="166" t="s">
        <v>126</v>
      </c>
      <c r="C12" s="27" t="s">
        <v>129</v>
      </c>
      <c r="D12" s="92">
        <v>103941</v>
      </c>
      <c r="E12" s="5">
        <v>0</v>
      </c>
      <c r="F12" s="5">
        <v>1400</v>
      </c>
      <c r="G12" s="5">
        <f t="shared" ref="G12:G28" si="3">(D12-E12-F12)*12.36%</f>
        <v>12674.067599999998</v>
      </c>
      <c r="H12" s="47">
        <v>2075.9299999999998</v>
      </c>
      <c r="I12" s="5">
        <f t="shared" si="0"/>
        <v>586.45498799999996</v>
      </c>
      <c r="J12" s="6">
        <f t="shared" si="1"/>
        <v>117877.45258799999</v>
      </c>
      <c r="K12" s="15">
        <f t="shared" si="2"/>
        <v>105203.38498799999</v>
      </c>
      <c r="L12" s="64" t="s">
        <v>162</v>
      </c>
      <c r="M12" s="64"/>
      <c r="N12" s="135">
        <v>500</v>
      </c>
    </row>
    <row r="13" spans="1:14" ht="17.25" thickBot="1">
      <c r="A13" s="13" t="s">
        <v>198</v>
      </c>
      <c r="B13" s="166" t="s">
        <v>22</v>
      </c>
      <c r="C13" s="27">
        <v>6</v>
      </c>
      <c r="D13" s="92">
        <v>104892</v>
      </c>
      <c r="E13" s="5">
        <v>0</v>
      </c>
      <c r="F13" s="5">
        <v>1400</v>
      </c>
      <c r="G13" s="5">
        <f t="shared" si="3"/>
        <v>12791.611199999999</v>
      </c>
      <c r="H13" s="47">
        <v>2075.9299999999998</v>
      </c>
      <c r="I13" s="5">
        <f t="shared" si="0"/>
        <v>591.79770599999995</v>
      </c>
      <c r="J13" s="6">
        <f t="shared" si="1"/>
        <v>118951.33890599999</v>
      </c>
      <c r="K13" s="15">
        <f t="shared" si="2"/>
        <v>106159.72770599999</v>
      </c>
      <c r="L13" s="64" t="s">
        <v>163</v>
      </c>
      <c r="M13" s="64"/>
      <c r="N13" s="135">
        <v>600</v>
      </c>
    </row>
    <row r="14" spans="1:14" ht="17.25" thickBot="1">
      <c r="A14" s="13" t="s">
        <v>198</v>
      </c>
      <c r="B14" s="166" t="s">
        <v>23</v>
      </c>
      <c r="C14" s="27">
        <v>3</v>
      </c>
      <c r="D14" s="92">
        <v>104889</v>
      </c>
      <c r="E14" s="5">
        <v>0</v>
      </c>
      <c r="F14" s="5">
        <v>1400</v>
      </c>
      <c r="G14" s="5">
        <f t="shared" si="3"/>
        <v>12791.240399999999</v>
      </c>
      <c r="H14" s="47">
        <v>2075.9299999999998</v>
      </c>
      <c r="I14" s="5">
        <f t="shared" si="0"/>
        <v>591.78085199999998</v>
      </c>
      <c r="J14" s="6">
        <f t="shared" si="1"/>
        <v>118947.95125199998</v>
      </c>
      <c r="K14" s="15">
        <f t="shared" si="2"/>
        <v>106156.71085199999</v>
      </c>
      <c r="L14" s="64" t="s">
        <v>164</v>
      </c>
      <c r="M14" s="64"/>
      <c r="N14" s="135">
        <v>700</v>
      </c>
    </row>
    <row r="15" spans="1:14" ht="17.25" thickBot="1">
      <c r="A15" s="13" t="s">
        <v>7</v>
      </c>
      <c r="B15" s="166" t="s">
        <v>19</v>
      </c>
      <c r="C15" s="27">
        <v>3</v>
      </c>
      <c r="D15" s="92">
        <v>106678</v>
      </c>
      <c r="E15" s="92">
        <v>0</v>
      </c>
      <c r="F15" s="5">
        <v>1400</v>
      </c>
      <c r="G15" s="5">
        <f t="shared" si="3"/>
        <v>13012.360799999999</v>
      </c>
      <c r="H15" s="47">
        <v>2075.9299999999998</v>
      </c>
      <c r="I15" s="5">
        <f t="shared" si="0"/>
        <v>601.83145400000001</v>
      </c>
      <c r="J15" s="6">
        <f t="shared" si="1"/>
        <v>120968.12225399999</v>
      </c>
      <c r="K15" s="15">
        <f t="shared" si="2"/>
        <v>107955.76145399999</v>
      </c>
      <c r="L15" s="64" t="s">
        <v>165</v>
      </c>
      <c r="M15" s="64"/>
      <c r="N15" s="135">
        <v>800</v>
      </c>
    </row>
    <row r="16" spans="1:14" ht="17.25" thickBot="1">
      <c r="A16" s="13" t="s">
        <v>20</v>
      </c>
      <c r="B16" s="166" t="s">
        <v>21</v>
      </c>
      <c r="C16" s="27">
        <v>11</v>
      </c>
      <c r="D16" s="92">
        <v>107571</v>
      </c>
      <c r="E16" s="5">
        <v>0</v>
      </c>
      <c r="F16" s="5">
        <v>1400</v>
      </c>
      <c r="G16" s="5">
        <f t="shared" si="3"/>
        <v>13122.735599999998</v>
      </c>
      <c r="H16" s="47">
        <v>2075.9299999999998</v>
      </c>
      <c r="I16" s="5">
        <f t="shared" si="0"/>
        <v>606.84832799999992</v>
      </c>
      <c r="J16" s="6">
        <f t="shared" si="1"/>
        <v>121976.51392799999</v>
      </c>
      <c r="K16" s="15">
        <f t="shared" si="2"/>
        <v>108853.77832799999</v>
      </c>
      <c r="L16" s="79" t="s">
        <v>166</v>
      </c>
      <c r="M16" s="79"/>
      <c r="N16" s="136">
        <v>900</v>
      </c>
    </row>
    <row r="17" spans="1:14" ht="13.5" thickBot="1">
      <c r="A17" s="13" t="s">
        <v>199</v>
      </c>
      <c r="B17" s="166" t="s">
        <v>89</v>
      </c>
      <c r="C17" s="27">
        <v>12</v>
      </c>
      <c r="D17" s="92">
        <v>110108</v>
      </c>
      <c r="E17" s="5">
        <v>0</v>
      </c>
      <c r="F17" s="5">
        <v>1400</v>
      </c>
      <c r="G17" s="5">
        <f t="shared" si="3"/>
        <v>13436.308799999999</v>
      </c>
      <c r="H17" s="47">
        <v>2075.9299999999998</v>
      </c>
      <c r="I17" s="5">
        <f t="shared" si="0"/>
        <v>621.10119399999996</v>
      </c>
      <c r="J17" s="6">
        <f t="shared" si="1"/>
        <v>124841.33999399999</v>
      </c>
      <c r="K17" s="15">
        <f t="shared" si="2"/>
        <v>111405.031194</v>
      </c>
    </row>
    <row r="18" spans="1:14" ht="17.25" thickBot="1">
      <c r="A18" s="13" t="s">
        <v>123</v>
      </c>
      <c r="B18" s="166" t="s">
        <v>122</v>
      </c>
      <c r="C18" s="27">
        <v>1.9</v>
      </c>
      <c r="D18" s="92">
        <v>110806</v>
      </c>
      <c r="E18" s="5">
        <v>0</v>
      </c>
      <c r="F18" s="5">
        <v>1400</v>
      </c>
      <c r="G18" s="5">
        <f t="shared" si="3"/>
        <v>13522.5816</v>
      </c>
      <c r="H18" s="47">
        <v>2075.9299999999998</v>
      </c>
      <c r="I18" s="5">
        <f t="shared" si="0"/>
        <v>625.022558</v>
      </c>
      <c r="J18" s="6">
        <f t="shared" si="1"/>
        <v>125629.53415799999</v>
      </c>
      <c r="K18" s="15">
        <f t="shared" si="2"/>
        <v>112106.95255799999</v>
      </c>
      <c r="L18" s="68"/>
      <c r="M18" s="68"/>
      <c r="N18" s="69"/>
    </row>
    <row r="19" spans="1:14" ht="17.25" thickBot="1">
      <c r="A19" s="13" t="s">
        <v>199</v>
      </c>
      <c r="B19" s="166" t="s">
        <v>124</v>
      </c>
      <c r="C19" s="27"/>
      <c r="D19" s="92">
        <v>106924</v>
      </c>
      <c r="E19" s="5">
        <v>0</v>
      </c>
      <c r="F19" s="5">
        <v>1400</v>
      </c>
      <c r="G19" s="5">
        <f t="shared" si="3"/>
        <v>13042.766399999999</v>
      </c>
      <c r="H19" s="47">
        <v>2075.9299999999998</v>
      </c>
      <c r="I19" s="5">
        <f>(D19-E19-F19+G19+H19)*0.5%</f>
        <v>603.213482</v>
      </c>
      <c r="J19" s="6">
        <f>D19-E19-F19+G19+H19+I19</f>
        <v>121245.90988199999</v>
      </c>
      <c r="K19" s="15">
        <f>J19-G19</f>
        <v>108203.143482</v>
      </c>
      <c r="L19" s="68"/>
      <c r="M19" s="68"/>
      <c r="N19" s="69"/>
    </row>
    <row r="20" spans="1:14" ht="17.25" thickBot="1">
      <c r="A20" s="13" t="s">
        <v>133</v>
      </c>
      <c r="B20" s="166" t="s">
        <v>132</v>
      </c>
      <c r="C20" s="27">
        <v>12</v>
      </c>
      <c r="D20" s="92">
        <v>107340</v>
      </c>
      <c r="E20" s="5">
        <v>0</v>
      </c>
      <c r="F20" s="5">
        <v>1400</v>
      </c>
      <c r="G20" s="5">
        <f t="shared" si="3"/>
        <v>13094.183999999999</v>
      </c>
      <c r="H20" s="47">
        <v>2075.9299999999998</v>
      </c>
      <c r="I20" s="5">
        <f>(D20-E20-F20+G20+H20)*0.5%</f>
        <v>605.55056999999999</v>
      </c>
      <c r="J20" s="6">
        <f>D20-E20-F20+G20+H20+I20</f>
        <v>121715.66456999999</v>
      </c>
      <c r="K20" s="15">
        <f>J20-G20</f>
        <v>108621.48057</v>
      </c>
      <c r="L20" s="68"/>
      <c r="M20" s="68"/>
      <c r="N20" s="69"/>
    </row>
    <row r="21" spans="1:14" ht="17.25" thickBot="1">
      <c r="A21" s="13" t="s">
        <v>133</v>
      </c>
      <c r="B21" s="166" t="s">
        <v>134</v>
      </c>
      <c r="C21" s="27">
        <v>12</v>
      </c>
      <c r="D21" s="92">
        <v>107718</v>
      </c>
      <c r="E21" s="5">
        <v>0</v>
      </c>
      <c r="F21" s="5">
        <v>1400</v>
      </c>
      <c r="G21" s="5">
        <f t="shared" si="3"/>
        <v>13140.904799999998</v>
      </c>
      <c r="H21" s="47">
        <v>2075.9299999999998</v>
      </c>
      <c r="I21" s="5">
        <f>(D21-E21-F21+G21+H21)*0.5%</f>
        <v>607.67417399999999</v>
      </c>
      <c r="J21" s="6">
        <f>D21-E21-F21+G21+H21+I21</f>
        <v>122142.508974</v>
      </c>
      <c r="K21" s="15">
        <f>J21-G21</f>
        <v>109001.60417399999</v>
      </c>
      <c r="L21" s="68"/>
      <c r="M21" s="68"/>
      <c r="N21" s="69"/>
    </row>
    <row r="22" spans="1:14" ht="17.25" thickBot="1">
      <c r="A22" s="13" t="s">
        <v>133</v>
      </c>
      <c r="B22" s="166" t="s">
        <v>196</v>
      </c>
      <c r="C22" s="27">
        <v>10</v>
      </c>
      <c r="D22" s="92">
        <v>109015</v>
      </c>
      <c r="E22" s="5">
        <v>0</v>
      </c>
      <c r="F22" s="5">
        <v>1400</v>
      </c>
      <c r="G22" s="5">
        <f t="shared" si="3"/>
        <v>13301.213999999998</v>
      </c>
      <c r="H22" s="47">
        <v>2075.9299999999998</v>
      </c>
      <c r="I22" s="5">
        <f>(D22-E22-F22+G22+H22)*0.5%</f>
        <v>614.96071999999992</v>
      </c>
      <c r="J22" s="6">
        <f>D22-E22-F22+G22+H22+I22</f>
        <v>123607.10471999999</v>
      </c>
      <c r="K22" s="15">
        <f>J22-G22</f>
        <v>110305.89072</v>
      </c>
      <c r="L22" s="68"/>
      <c r="M22" s="68"/>
      <c r="N22" s="69"/>
    </row>
    <row r="23" spans="1:14" ht="17.25" thickBot="1">
      <c r="A23" s="13" t="s">
        <v>133</v>
      </c>
      <c r="B23" s="166" t="s">
        <v>104</v>
      </c>
      <c r="C23" s="27">
        <v>3</v>
      </c>
      <c r="D23" s="92">
        <v>107224</v>
      </c>
      <c r="E23" s="5">
        <v>0</v>
      </c>
      <c r="F23" s="5">
        <v>1400</v>
      </c>
      <c r="G23" s="5">
        <f t="shared" si="3"/>
        <v>13079.846399999999</v>
      </c>
      <c r="H23" s="47">
        <v>2075.9299999999998</v>
      </c>
      <c r="I23" s="5">
        <f t="shared" si="0"/>
        <v>604.89888199999996</v>
      </c>
      <c r="J23" s="6">
        <f t="shared" si="1"/>
        <v>121584.67528199998</v>
      </c>
      <c r="K23" s="15">
        <f t="shared" si="2"/>
        <v>108504.82888199999</v>
      </c>
      <c r="L23" s="68"/>
      <c r="M23" s="68"/>
      <c r="N23" s="69"/>
    </row>
    <row r="24" spans="1:14" ht="17.25" thickBot="1">
      <c r="A24" s="13" t="s">
        <v>133</v>
      </c>
      <c r="B24" s="166" t="s">
        <v>113</v>
      </c>
      <c r="C24" s="27">
        <v>8</v>
      </c>
      <c r="D24" s="92">
        <v>111751</v>
      </c>
      <c r="E24" s="5">
        <v>0</v>
      </c>
      <c r="F24" s="5">
        <v>1400</v>
      </c>
      <c r="G24" s="5">
        <f t="shared" si="3"/>
        <v>13639.383599999999</v>
      </c>
      <c r="H24" s="47">
        <v>2075.9299999999998</v>
      </c>
      <c r="I24" s="5">
        <f t="shared" si="0"/>
        <v>630.33156799999995</v>
      </c>
      <c r="J24" s="6">
        <f t="shared" si="1"/>
        <v>126696.64516799999</v>
      </c>
      <c r="K24" s="15">
        <f t="shared" si="2"/>
        <v>113057.26156799999</v>
      </c>
      <c r="L24" s="68"/>
      <c r="M24" s="68"/>
      <c r="N24" s="69"/>
    </row>
    <row r="25" spans="1:14" ht="17.25" thickBot="1">
      <c r="A25" s="13" t="s">
        <v>133</v>
      </c>
      <c r="B25" s="166" t="s">
        <v>131</v>
      </c>
      <c r="C25" s="27"/>
      <c r="D25" s="92">
        <v>107472</v>
      </c>
      <c r="E25" s="5">
        <v>0</v>
      </c>
      <c r="F25" s="5">
        <v>1400</v>
      </c>
      <c r="G25" s="5">
        <f t="shared" si="3"/>
        <v>13110.499199999998</v>
      </c>
      <c r="H25" s="47">
        <v>2075.9299999999998</v>
      </c>
      <c r="I25" s="5">
        <f>(D25-E25-F25+G25+H25)*0.5%</f>
        <v>606.29214599999989</v>
      </c>
      <c r="J25" s="6">
        <f>D25-E25-F25+G25+H25+I25</f>
        <v>121864.72134599999</v>
      </c>
      <c r="K25" s="15">
        <f>J25-G25</f>
        <v>108754.22214599999</v>
      </c>
      <c r="L25" s="68"/>
      <c r="M25" s="68"/>
      <c r="N25" s="69"/>
    </row>
    <row r="26" spans="1:14" ht="17.25" thickBot="1">
      <c r="A26" s="74" t="s">
        <v>125</v>
      </c>
      <c r="B26" s="166" t="s">
        <v>127</v>
      </c>
      <c r="C26" s="27" t="s">
        <v>128</v>
      </c>
      <c r="D26" s="92">
        <v>107429</v>
      </c>
      <c r="E26" s="5">
        <v>0</v>
      </c>
      <c r="F26" s="5">
        <v>1400</v>
      </c>
      <c r="G26" s="5">
        <f t="shared" si="3"/>
        <v>13105.184399999998</v>
      </c>
      <c r="H26" s="47">
        <v>2075.9299999999998</v>
      </c>
      <c r="I26" s="5">
        <f t="shared" si="0"/>
        <v>606.05057199999999</v>
      </c>
      <c r="J26" s="6">
        <f t="shared" si="1"/>
        <v>121816.16497199998</v>
      </c>
      <c r="K26" s="15">
        <f t="shared" si="2"/>
        <v>108710.98057199999</v>
      </c>
      <c r="L26" s="68"/>
      <c r="M26" s="68"/>
      <c r="N26" s="69"/>
    </row>
    <row r="27" spans="1:14" ht="13.5" thickBot="1">
      <c r="A27" s="13" t="s">
        <v>2</v>
      </c>
      <c r="B27" s="166" t="s">
        <v>94</v>
      </c>
      <c r="C27" s="27" t="s">
        <v>30</v>
      </c>
      <c r="D27" s="92">
        <v>98668</v>
      </c>
      <c r="E27" s="5">
        <v>0</v>
      </c>
      <c r="F27" s="5">
        <v>0</v>
      </c>
      <c r="G27" s="5">
        <f t="shared" si="3"/>
        <v>12195.364799999999</v>
      </c>
      <c r="H27" s="47">
        <v>2075.9299999999998</v>
      </c>
      <c r="I27" s="5">
        <f t="shared" si="0"/>
        <v>564.69647399999997</v>
      </c>
      <c r="J27" s="6">
        <f t="shared" si="1"/>
        <v>113503.99127399999</v>
      </c>
      <c r="K27" s="15">
        <f t="shared" si="2"/>
        <v>101308.62647399999</v>
      </c>
    </row>
    <row r="28" spans="1:14" ht="13.5" thickBot="1">
      <c r="A28" s="20" t="s">
        <v>2</v>
      </c>
      <c r="B28" s="167" t="s">
        <v>95</v>
      </c>
      <c r="C28" s="28" t="s">
        <v>30</v>
      </c>
      <c r="D28" s="95">
        <v>98668</v>
      </c>
      <c r="E28" s="22">
        <v>0</v>
      </c>
      <c r="F28" s="22">
        <v>0</v>
      </c>
      <c r="G28" s="22">
        <f t="shared" si="3"/>
        <v>12195.364799999999</v>
      </c>
      <c r="H28" s="47">
        <v>2075.9299999999998</v>
      </c>
      <c r="I28" s="22">
        <f t="shared" si="0"/>
        <v>564.69647399999997</v>
      </c>
      <c r="J28" s="32">
        <f t="shared" si="1"/>
        <v>113503.99127399999</v>
      </c>
      <c r="K28" s="23">
        <f t="shared" si="2"/>
        <v>101308.62647399999</v>
      </c>
    </row>
    <row r="29" spans="1:14" ht="13.5" thickBot="1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257" t="s">
        <v>86</v>
      </c>
      <c r="B30" s="258"/>
      <c r="C30" s="258"/>
      <c r="D30" s="258"/>
      <c r="E30" s="258"/>
      <c r="F30" s="258"/>
      <c r="G30" s="258"/>
      <c r="H30" s="258"/>
      <c r="I30" s="258"/>
      <c r="J30" s="258"/>
      <c r="K30" s="116"/>
    </row>
    <row r="31" spans="1:14" ht="13.5" customHeight="1" thickBot="1">
      <c r="A31" s="234" t="s">
        <v>15</v>
      </c>
      <c r="B31" s="233"/>
      <c r="C31" s="43" t="s">
        <v>8</v>
      </c>
      <c r="D31" s="42" t="s">
        <v>0</v>
      </c>
      <c r="E31" s="42" t="s">
        <v>75</v>
      </c>
      <c r="F31" s="42" t="s">
        <v>16</v>
      </c>
      <c r="G31" s="42" t="s">
        <v>141</v>
      </c>
      <c r="H31" s="42" t="s">
        <v>18</v>
      </c>
      <c r="I31" s="42" t="s">
        <v>17</v>
      </c>
      <c r="J31" s="43" t="s">
        <v>1</v>
      </c>
      <c r="K31" s="178" t="s">
        <v>74</v>
      </c>
      <c r="L31" s="239" t="s">
        <v>167</v>
      </c>
      <c r="M31" s="240"/>
      <c r="N31" s="241"/>
    </row>
    <row r="32" spans="1:14" ht="13.5" customHeight="1" thickBot="1">
      <c r="A32" s="175" t="s">
        <v>7</v>
      </c>
      <c r="B32" s="165" t="s">
        <v>25</v>
      </c>
      <c r="C32" s="46">
        <v>0.9</v>
      </c>
      <c r="D32" s="104">
        <v>107678</v>
      </c>
      <c r="E32" s="47">
        <v>0</v>
      </c>
      <c r="F32" s="47">
        <v>1400</v>
      </c>
      <c r="G32" s="47">
        <f>(D32-E32-F32)*12.36%</f>
        <v>13135.960799999999</v>
      </c>
      <c r="H32" s="47">
        <v>2075.9299999999998</v>
      </c>
      <c r="I32" s="47">
        <f t="shared" ref="I32:I38" si="4">(D32-E32-F32+G32+H32)*0.5%</f>
        <v>607.44945399999995</v>
      </c>
      <c r="J32" s="48">
        <f t="shared" ref="J32:J38" si="5">D32-E32-F32+G32+H32+I32</f>
        <v>122097.340254</v>
      </c>
      <c r="K32" s="49">
        <f t="shared" ref="K32:K38" si="6">J32-G32</f>
        <v>108961.37945399999</v>
      </c>
      <c r="L32" s="243"/>
      <c r="M32" s="243"/>
      <c r="N32" s="244"/>
    </row>
    <row r="33" spans="1:14" ht="17.25" thickBot="1">
      <c r="A33" s="164" t="s">
        <v>136</v>
      </c>
      <c r="B33" s="166" t="s">
        <v>135</v>
      </c>
      <c r="C33" s="27">
        <v>1</v>
      </c>
      <c r="D33" s="92">
        <v>109320</v>
      </c>
      <c r="E33" s="5">
        <v>0</v>
      </c>
      <c r="F33" s="5">
        <v>1400</v>
      </c>
      <c r="G33" s="5">
        <f t="shared" ref="G33:G55" si="7">(D33-E33-F33)*12.36%</f>
        <v>13338.911999999998</v>
      </c>
      <c r="H33" s="47">
        <v>2075.9299999999998</v>
      </c>
      <c r="I33" s="5">
        <f t="shared" si="4"/>
        <v>616.67421000000002</v>
      </c>
      <c r="J33" s="6">
        <f t="shared" si="5"/>
        <v>123951.51620999999</v>
      </c>
      <c r="K33" s="15">
        <f t="shared" si="6"/>
        <v>110612.60420999999</v>
      </c>
      <c r="L33" s="62" t="s">
        <v>168</v>
      </c>
      <c r="M33" s="62"/>
      <c r="N33" s="134">
        <v>300</v>
      </c>
    </row>
    <row r="34" spans="1:14" ht="17.25" thickBot="1">
      <c r="A34" s="164" t="s">
        <v>139</v>
      </c>
      <c r="B34" s="166" t="s">
        <v>137</v>
      </c>
      <c r="C34" s="27">
        <v>1.2</v>
      </c>
      <c r="D34" s="92">
        <v>108175</v>
      </c>
      <c r="E34" s="92">
        <v>0</v>
      </c>
      <c r="F34" s="5">
        <v>1400</v>
      </c>
      <c r="G34" s="5">
        <f t="shared" si="7"/>
        <v>13197.39</v>
      </c>
      <c r="H34" s="47">
        <v>2075.9299999999998</v>
      </c>
      <c r="I34" s="92">
        <f t="shared" si="4"/>
        <v>610.24159999999995</v>
      </c>
      <c r="J34" s="106">
        <f t="shared" si="5"/>
        <v>122658.56159999999</v>
      </c>
      <c r="K34" s="107">
        <f t="shared" si="6"/>
        <v>109461.17159999999</v>
      </c>
      <c r="L34" s="64" t="s">
        <v>169</v>
      </c>
      <c r="M34" s="64"/>
      <c r="N34" s="135">
        <v>400</v>
      </c>
    </row>
    <row r="35" spans="1:14" ht="17.25" thickBot="1">
      <c r="A35" s="168" t="s">
        <v>6</v>
      </c>
      <c r="B35" s="151" t="s">
        <v>12</v>
      </c>
      <c r="C35" s="27">
        <v>8</v>
      </c>
      <c r="D35" s="92">
        <v>108473</v>
      </c>
      <c r="E35" s="5">
        <v>0</v>
      </c>
      <c r="F35" s="5">
        <v>1400</v>
      </c>
      <c r="G35" s="5">
        <f t="shared" si="7"/>
        <v>13234.2228</v>
      </c>
      <c r="H35" s="47">
        <v>2075.9299999999998</v>
      </c>
      <c r="I35" s="5">
        <f t="shared" si="4"/>
        <v>611.91576399999997</v>
      </c>
      <c r="J35" s="6">
        <f t="shared" si="5"/>
        <v>122995.068564</v>
      </c>
      <c r="K35" s="15">
        <f t="shared" si="6"/>
        <v>109760.845764</v>
      </c>
      <c r="L35" s="64" t="s">
        <v>170</v>
      </c>
      <c r="M35" s="64"/>
      <c r="N35" s="135">
        <v>500</v>
      </c>
    </row>
    <row r="36" spans="1:14" ht="17.25" thickBot="1">
      <c r="A36" s="168" t="s">
        <v>6</v>
      </c>
      <c r="B36" s="151" t="s">
        <v>140</v>
      </c>
      <c r="C36" s="27">
        <v>8</v>
      </c>
      <c r="D36" s="92">
        <v>109966</v>
      </c>
      <c r="E36" s="5">
        <v>0</v>
      </c>
      <c r="F36" s="5">
        <v>1400</v>
      </c>
      <c r="G36" s="5">
        <f t="shared" si="7"/>
        <v>13418.757599999999</v>
      </c>
      <c r="H36" s="47">
        <v>2075.9299999999998</v>
      </c>
      <c r="I36" s="5">
        <f t="shared" si="4"/>
        <v>620.30343799999991</v>
      </c>
      <c r="J36" s="6">
        <f t="shared" si="5"/>
        <v>124680.99103799999</v>
      </c>
      <c r="K36" s="15">
        <f t="shared" si="6"/>
        <v>111262.233438</v>
      </c>
      <c r="L36" s="64" t="s">
        <v>171</v>
      </c>
      <c r="M36" s="64"/>
      <c r="N36" s="135">
        <v>600</v>
      </c>
    </row>
    <row r="37" spans="1:14" ht="17.25" thickBot="1">
      <c r="A37" s="168" t="s">
        <v>26</v>
      </c>
      <c r="B37" s="151" t="s">
        <v>27</v>
      </c>
      <c r="C37" s="27">
        <v>8</v>
      </c>
      <c r="D37" s="92">
        <v>105777</v>
      </c>
      <c r="E37" s="5">
        <v>0</v>
      </c>
      <c r="F37" s="5">
        <v>1400</v>
      </c>
      <c r="G37" s="5">
        <f t="shared" si="7"/>
        <v>12900.997199999998</v>
      </c>
      <c r="H37" s="47">
        <v>2075.9299999999998</v>
      </c>
      <c r="I37" s="5">
        <f t="shared" si="4"/>
        <v>596.76963599999999</v>
      </c>
      <c r="J37" s="6">
        <f t="shared" si="5"/>
        <v>119950.69683599999</v>
      </c>
      <c r="K37" s="15">
        <f t="shared" si="6"/>
        <v>107049.69963599999</v>
      </c>
      <c r="L37" s="64" t="s">
        <v>172</v>
      </c>
      <c r="M37" s="64"/>
      <c r="N37" s="135">
        <v>700</v>
      </c>
    </row>
    <row r="38" spans="1:14" ht="17.25" thickBot="1">
      <c r="A38" s="168" t="s">
        <v>26</v>
      </c>
      <c r="B38" s="180" t="s">
        <v>112</v>
      </c>
      <c r="C38" s="27">
        <v>18</v>
      </c>
      <c r="D38" s="92">
        <v>106981</v>
      </c>
      <c r="E38" s="5">
        <v>0</v>
      </c>
      <c r="F38" s="5">
        <v>1400</v>
      </c>
      <c r="G38" s="5">
        <f t="shared" si="7"/>
        <v>13049.811599999999</v>
      </c>
      <c r="H38" s="47">
        <v>2075.9299999999998</v>
      </c>
      <c r="I38" s="5">
        <f t="shared" si="4"/>
        <v>603.53370799999993</v>
      </c>
      <c r="J38" s="6">
        <f t="shared" si="5"/>
        <v>121310.275308</v>
      </c>
      <c r="K38" s="15">
        <f t="shared" si="6"/>
        <v>108260.463708</v>
      </c>
      <c r="L38" s="64" t="s">
        <v>173</v>
      </c>
      <c r="M38" s="64"/>
      <c r="N38" s="135">
        <v>750</v>
      </c>
    </row>
    <row r="39" spans="1:14" ht="17.25" thickBot="1">
      <c r="A39" s="168" t="s">
        <v>10</v>
      </c>
      <c r="B39" s="151" t="s">
        <v>9</v>
      </c>
      <c r="C39" s="27">
        <v>1.2</v>
      </c>
      <c r="D39" s="92">
        <v>109946</v>
      </c>
      <c r="E39" s="5">
        <v>0</v>
      </c>
      <c r="F39" s="5">
        <v>1400</v>
      </c>
      <c r="G39" s="5">
        <f t="shared" si="7"/>
        <v>13416.285599999999</v>
      </c>
      <c r="H39" s="47">
        <v>2075.9299999999998</v>
      </c>
      <c r="I39" s="5">
        <f t="shared" ref="I39:I46" si="8">(D39-E39-F39+G39+H39)*0.5%</f>
        <v>620.19107799999995</v>
      </c>
      <c r="J39" s="6">
        <f t="shared" ref="J39:J46" si="9">D39-E39-F39+G39+H39+I39</f>
        <v>124658.406678</v>
      </c>
      <c r="K39" s="15">
        <f t="shared" ref="K39:K46" si="10">J39-G39</f>
        <v>111242.121078</v>
      </c>
      <c r="L39" s="79" t="s">
        <v>174</v>
      </c>
      <c r="M39" s="79"/>
      <c r="N39" s="136">
        <v>800</v>
      </c>
    </row>
    <row r="40" spans="1:14" ht="13.5" thickBot="1">
      <c r="A40" s="168" t="s">
        <v>78</v>
      </c>
      <c r="B40" s="151" t="s">
        <v>76</v>
      </c>
      <c r="C40" s="27">
        <v>0.35</v>
      </c>
      <c r="D40" s="92">
        <v>115478</v>
      </c>
      <c r="E40" s="5">
        <v>0</v>
      </c>
      <c r="F40" s="5">
        <v>1400</v>
      </c>
      <c r="G40" s="5">
        <f t="shared" si="7"/>
        <v>14100.040799999999</v>
      </c>
      <c r="H40" s="47">
        <v>2075.9299999999998</v>
      </c>
      <c r="I40" s="5">
        <f t="shared" si="8"/>
        <v>651.26985400000001</v>
      </c>
      <c r="J40" s="6">
        <f t="shared" si="9"/>
        <v>130905.24065399999</v>
      </c>
      <c r="K40" s="15">
        <f t="shared" si="10"/>
        <v>116805.19985399999</v>
      </c>
    </row>
    <row r="41" spans="1:14" ht="13.5" thickBot="1">
      <c r="A41" s="168" t="s">
        <v>79</v>
      </c>
      <c r="B41" s="166" t="s">
        <v>77</v>
      </c>
      <c r="C41" s="27">
        <v>0.12</v>
      </c>
      <c r="D41" s="92">
        <v>114981</v>
      </c>
      <c r="E41" s="5">
        <v>2000</v>
      </c>
      <c r="F41" s="5">
        <v>1400</v>
      </c>
      <c r="G41" s="5">
        <f t="shared" si="7"/>
        <v>13791.411599999999</v>
      </c>
      <c r="H41" s="47">
        <v>2075.9299999999998</v>
      </c>
      <c r="I41" s="5">
        <f t="shared" si="8"/>
        <v>637.2417079999999</v>
      </c>
      <c r="J41" s="6">
        <f t="shared" si="9"/>
        <v>128085.58330799999</v>
      </c>
      <c r="K41" s="15">
        <f t="shared" si="10"/>
        <v>114294.17170799998</v>
      </c>
    </row>
    <row r="42" spans="1:14" ht="13.5" thickBot="1">
      <c r="A42" s="168" t="s">
        <v>11</v>
      </c>
      <c r="B42" s="151" t="s">
        <v>150</v>
      </c>
      <c r="C42" s="27">
        <v>0.28000000000000003</v>
      </c>
      <c r="D42" s="92">
        <v>111599</v>
      </c>
      <c r="E42" s="5">
        <v>0</v>
      </c>
      <c r="F42" s="5">
        <v>1400</v>
      </c>
      <c r="G42" s="5">
        <f t="shared" si="7"/>
        <v>13620.596399999999</v>
      </c>
      <c r="H42" s="47">
        <v>2075.9299999999998</v>
      </c>
      <c r="I42" s="5">
        <f t="shared" si="8"/>
        <v>629.47763199999997</v>
      </c>
      <c r="J42" s="6">
        <f t="shared" si="9"/>
        <v>126525.00403199998</v>
      </c>
      <c r="K42" s="15">
        <f t="shared" si="10"/>
        <v>112904.40763199999</v>
      </c>
    </row>
    <row r="43" spans="1:14" ht="13.5" thickBot="1">
      <c r="A43" s="168" t="s">
        <v>11</v>
      </c>
      <c r="B43" s="151" t="s">
        <v>149</v>
      </c>
      <c r="C43" s="27">
        <v>0.22</v>
      </c>
      <c r="D43" s="92">
        <v>111599</v>
      </c>
      <c r="E43" s="5">
        <v>0</v>
      </c>
      <c r="F43" s="5">
        <v>1400</v>
      </c>
      <c r="G43" s="5">
        <f>(D43-E43-F43)*12.36%</f>
        <v>13620.596399999999</v>
      </c>
      <c r="H43" s="47">
        <v>2075.9299999999998</v>
      </c>
      <c r="I43" s="5">
        <f>(D43-E43-F43+G43+H43)*0.5%</f>
        <v>629.47763199999997</v>
      </c>
      <c r="J43" s="6">
        <f>D43-E43-F43+G43+H43+I43</f>
        <v>126525.00403199998</v>
      </c>
      <c r="K43" s="15">
        <f>J43-G43</f>
        <v>112904.40763199999</v>
      </c>
    </row>
    <row r="44" spans="1:14" ht="17.25" thickBot="1">
      <c r="A44" s="168" t="s">
        <v>120</v>
      </c>
      <c r="B44" s="151" t="s">
        <v>121</v>
      </c>
      <c r="C44" s="27">
        <v>0.3</v>
      </c>
      <c r="D44" s="92">
        <v>110266</v>
      </c>
      <c r="E44" s="5">
        <v>0</v>
      </c>
      <c r="F44" s="5">
        <v>1400</v>
      </c>
      <c r="G44" s="5">
        <f t="shared" si="7"/>
        <v>13455.837599999999</v>
      </c>
      <c r="H44" s="47">
        <v>2075.9299999999998</v>
      </c>
      <c r="I44" s="5">
        <f>(D44-E44-F44+G44+H44)*0.5%</f>
        <v>621.98883799999999</v>
      </c>
      <c r="J44" s="6">
        <f>D44-E44-F44+G44+H44+I44</f>
        <v>125019.756438</v>
      </c>
      <c r="K44" s="15">
        <f>J44-G44</f>
        <v>111563.918838</v>
      </c>
      <c r="L44" s="68"/>
      <c r="M44" s="68"/>
      <c r="N44" s="69"/>
    </row>
    <row r="45" spans="1:14" ht="13.5" thickBot="1">
      <c r="A45" s="168" t="s">
        <v>36</v>
      </c>
      <c r="B45" s="151" t="s">
        <v>37</v>
      </c>
      <c r="C45" s="27">
        <v>0.43</v>
      </c>
      <c r="D45" s="92">
        <v>116534</v>
      </c>
      <c r="E45" s="5">
        <v>0</v>
      </c>
      <c r="F45" s="5">
        <v>1400</v>
      </c>
      <c r="G45" s="5">
        <f t="shared" si="7"/>
        <v>14230.562399999999</v>
      </c>
      <c r="H45" s="47">
        <v>2075.9299999999998</v>
      </c>
      <c r="I45" s="5">
        <f t="shared" si="8"/>
        <v>657.20246199999997</v>
      </c>
      <c r="J45" s="6">
        <f t="shared" si="9"/>
        <v>132097.69486199997</v>
      </c>
      <c r="K45" s="15">
        <f t="shared" si="10"/>
        <v>117867.13246199998</v>
      </c>
    </row>
    <row r="46" spans="1:14" ht="13.5" thickBot="1">
      <c r="A46" s="168" t="s">
        <v>36</v>
      </c>
      <c r="B46" s="151" t="s">
        <v>38</v>
      </c>
      <c r="C46" s="27">
        <v>0.33</v>
      </c>
      <c r="D46" s="92">
        <v>118279</v>
      </c>
      <c r="E46" s="5">
        <v>0</v>
      </c>
      <c r="F46" s="5">
        <v>1400</v>
      </c>
      <c r="G46" s="5">
        <f t="shared" si="7"/>
        <v>14446.244399999998</v>
      </c>
      <c r="H46" s="47">
        <v>2075.9299999999998</v>
      </c>
      <c r="I46" s="5">
        <f t="shared" si="8"/>
        <v>667.00587199999995</v>
      </c>
      <c r="J46" s="6">
        <f t="shared" si="9"/>
        <v>134068.180272</v>
      </c>
      <c r="K46" s="15">
        <f t="shared" si="10"/>
        <v>119621.935872</v>
      </c>
    </row>
    <row r="47" spans="1:14" ht="13.5" thickBot="1">
      <c r="A47" s="168" t="s">
        <v>36</v>
      </c>
      <c r="B47" s="151" t="s">
        <v>118</v>
      </c>
      <c r="C47" s="27">
        <v>0.22</v>
      </c>
      <c r="D47" s="92">
        <v>118237</v>
      </c>
      <c r="E47" s="5">
        <v>0</v>
      </c>
      <c r="F47" s="5">
        <v>1400</v>
      </c>
      <c r="G47" s="5">
        <f t="shared" si="7"/>
        <v>14441.053199999998</v>
      </c>
      <c r="H47" s="47">
        <v>2075.9299999999998</v>
      </c>
      <c r="I47" s="5">
        <f t="shared" ref="I47:I55" si="11">(D47-E47-F47+G47+H47)*0.5%</f>
        <v>666.76991599999997</v>
      </c>
      <c r="J47" s="6">
        <f t="shared" ref="J47:J55" si="12">D47-E47-F47+G47+H47+I47</f>
        <v>134020.75311599998</v>
      </c>
      <c r="K47" s="15">
        <f t="shared" ref="K47:K55" si="13">J47-G47</f>
        <v>119579.69991599998</v>
      </c>
    </row>
    <row r="48" spans="1:14" ht="14.25" thickBot="1">
      <c r="A48" s="168" t="s">
        <v>36</v>
      </c>
      <c r="B48" s="166" t="s">
        <v>114</v>
      </c>
      <c r="C48" s="27"/>
      <c r="D48" s="92">
        <v>112173</v>
      </c>
      <c r="E48" s="5">
        <v>0</v>
      </c>
      <c r="F48" s="5">
        <v>1400</v>
      </c>
      <c r="G48" s="5">
        <f t="shared" si="7"/>
        <v>13691.542799999999</v>
      </c>
      <c r="H48" s="47">
        <v>2075.9299999999998</v>
      </c>
      <c r="I48" s="5">
        <f t="shared" si="11"/>
        <v>632.70236399999999</v>
      </c>
      <c r="J48" s="6">
        <f t="shared" si="12"/>
        <v>127173.17516399999</v>
      </c>
      <c r="K48" s="15">
        <f t="shared" si="13"/>
        <v>113481.63236399999</v>
      </c>
      <c r="L48" s="57" t="s">
        <v>83</v>
      </c>
    </row>
    <row r="49" spans="1:14" ht="14.25" thickBot="1">
      <c r="A49" s="168" t="s">
        <v>36</v>
      </c>
      <c r="B49" s="166" t="s">
        <v>145</v>
      </c>
      <c r="C49" s="27"/>
      <c r="D49" s="92">
        <v>116622</v>
      </c>
      <c r="E49" s="5">
        <v>0</v>
      </c>
      <c r="F49" s="5">
        <v>1400</v>
      </c>
      <c r="G49" s="5">
        <f>(D49-E49-F49)*12.36%</f>
        <v>14241.439199999999</v>
      </c>
      <c r="H49" s="47">
        <v>2075.9299999999998</v>
      </c>
      <c r="I49" s="5">
        <f>(D49-E49-F49+G49+H49)*0.5%</f>
        <v>657.69684599999994</v>
      </c>
      <c r="J49" s="6">
        <f>D49-E49-F49+G49+H49+I49</f>
        <v>132197.06604599999</v>
      </c>
      <c r="K49" s="15">
        <f>J49-G49</f>
        <v>117955.626846</v>
      </c>
      <c r="M49" s="57"/>
    </row>
    <row r="50" spans="1:14" ht="14.25" thickBot="1">
      <c r="A50" s="164" t="s">
        <v>36</v>
      </c>
      <c r="B50" s="166" t="s">
        <v>138</v>
      </c>
      <c r="C50" s="27"/>
      <c r="D50" s="92">
        <v>112362</v>
      </c>
      <c r="E50" s="92">
        <v>0</v>
      </c>
      <c r="F50" s="5">
        <v>1400</v>
      </c>
      <c r="G50" s="5">
        <f t="shared" si="7"/>
        <v>13714.903199999999</v>
      </c>
      <c r="H50" s="47">
        <v>2075.9299999999998</v>
      </c>
      <c r="I50" s="92">
        <f>(D50-E50-F50+G50+H50)*0.5%</f>
        <v>633.76416599999993</v>
      </c>
      <c r="J50" s="106">
        <f>D50-E50-F50+G50+H50+I50</f>
        <v>127386.59736599999</v>
      </c>
      <c r="K50" s="107">
        <f>J50-G50</f>
        <v>113671.69416599999</v>
      </c>
      <c r="M50" s="57"/>
    </row>
    <row r="51" spans="1:14" ht="13.5" thickBot="1">
      <c r="A51" s="168" t="s">
        <v>2</v>
      </c>
      <c r="B51" s="151" t="s">
        <v>3</v>
      </c>
      <c r="C51" s="27" t="s">
        <v>30</v>
      </c>
      <c r="D51" s="92">
        <v>101808</v>
      </c>
      <c r="E51" s="5">
        <v>0</v>
      </c>
      <c r="F51" s="5">
        <v>0</v>
      </c>
      <c r="G51" s="5">
        <f t="shared" si="7"/>
        <v>12583.468799999999</v>
      </c>
      <c r="H51" s="47">
        <v>2075.9299999999998</v>
      </c>
      <c r="I51" s="5">
        <f t="shared" si="11"/>
        <v>582.336994</v>
      </c>
      <c r="J51" s="6">
        <f t="shared" si="12"/>
        <v>117049.73579399999</v>
      </c>
      <c r="K51" s="15">
        <f t="shared" si="13"/>
        <v>104466.26699399999</v>
      </c>
    </row>
    <row r="52" spans="1:14" ht="13.5" thickBot="1">
      <c r="A52" s="168" t="s">
        <v>2</v>
      </c>
      <c r="B52" s="151" t="s">
        <v>4</v>
      </c>
      <c r="C52" s="27" t="s">
        <v>30</v>
      </c>
      <c r="D52" s="92">
        <v>102503</v>
      </c>
      <c r="E52" s="5">
        <v>0</v>
      </c>
      <c r="F52" s="5">
        <v>0</v>
      </c>
      <c r="G52" s="5">
        <f t="shared" si="7"/>
        <v>12669.370799999999</v>
      </c>
      <c r="H52" s="47">
        <v>2075.9299999999998</v>
      </c>
      <c r="I52" s="5">
        <f t="shared" si="11"/>
        <v>586.24150399999996</v>
      </c>
      <c r="J52" s="6">
        <f t="shared" si="12"/>
        <v>117834.542304</v>
      </c>
      <c r="K52" s="15">
        <f t="shared" si="13"/>
        <v>105165.171504</v>
      </c>
    </row>
    <row r="53" spans="1:14" ht="13.5" thickBot="1">
      <c r="A53" s="164" t="s">
        <v>2</v>
      </c>
      <c r="B53" s="166" t="s">
        <v>14</v>
      </c>
      <c r="C53" s="27" t="s">
        <v>30</v>
      </c>
      <c r="D53" s="92">
        <v>105637</v>
      </c>
      <c r="E53" s="5">
        <v>0</v>
      </c>
      <c r="F53" s="5">
        <v>0</v>
      </c>
      <c r="G53" s="5">
        <f t="shared" si="7"/>
        <v>13056.733199999999</v>
      </c>
      <c r="H53" s="47">
        <v>2075.9299999999998</v>
      </c>
      <c r="I53" s="5">
        <f t="shared" si="11"/>
        <v>603.84831599999995</v>
      </c>
      <c r="J53" s="6">
        <f t="shared" si="12"/>
        <v>121373.511516</v>
      </c>
      <c r="K53" s="15">
        <f t="shared" si="13"/>
        <v>108316.778316</v>
      </c>
    </row>
    <row r="54" spans="1:14" ht="13.5" thickBot="1">
      <c r="A54" s="168" t="s">
        <v>2</v>
      </c>
      <c r="B54" s="151" t="s">
        <v>5</v>
      </c>
      <c r="C54" s="27" t="s">
        <v>30</v>
      </c>
      <c r="D54" s="92">
        <v>101299</v>
      </c>
      <c r="E54" s="5">
        <v>0</v>
      </c>
      <c r="F54" s="5">
        <v>0</v>
      </c>
      <c r="G54" s="5">
        <f t="shared" si="7"/>
        <v>12520.556399999999</v>
      </c>
      <c r="H54" s="47">
        <v>2075.9299999999998</v>
      </c>
      <c r="I54" s="5">
        <f t="shared" si="11"/>
        <v>579.47743200000002</v>
      </c>
      <c r="J54" s="6">
        <f t="shared" si="12"/>
        <v>116474.96383199999</v>
      </c>
      <c r="K54" s="15">
        <f t="shared" si="13"/>
        <v>103954.40743199999</v>
      </c>
    </row>
    <row r="55" spans="1:14" ht="13.5" thickBot="1">
      <c r="A55" s="169" t="s">
        <v>2</v>
      </c>
      <c r="B55" s="170" t="s">
        <v>31</v>
      </c>
      <c r="C55" s="28" t="s">
        <v>30</v>
      </c>
      <c r="D55" s="93">
        <v>107122</v>
      </c>
      <c r="E55" s="52">
        <v>0</v>
      </c>
      <c r="F55" s="52">
        <v>0</v>
      </c>
      <c r="G55" s="22">
        <f t="shared" si="7"/>
        <v>13240.279199999999</v>
      </c>
      <c r="H55" s="47">
        <v>2075.9299999999998</v>
      </c>
      <c r="I55" s="22">
        <f t="shared" si="11"/>
        <v>612.19104600000003</v>
      </c>
      <c r="J55" s="32">
        <f t="shared" si="12"/>
        <v>123050.400246</v>
      </c>
      <c r="K55" s="23">
        <f t="shared" si="13"/>
        <v>109810.121046</v>
      </c>
    </row>
    <row r="56" spans="1:14" ht="13.5" thickBot="1">
      <c r="B56" s="3"/>
      <c r="D56" s="7"/>
      <c r="E56" s="7"/>
      <c r="F56" s="7"/>
      <c r="G56" s="7"/>
      <c r="H56" s="7"/>
      <c r="I56" s="7"/>
      <c r="J56" s="8"/>
    </row>
    <row r="57" spans="1:14" ht="16.5" thickBot="1">
      <c r="A57" s="257" t="s">
        <v>84</v>
      </c>
      <c r="B57" s="259"/>
      <c r="C57" s="259"/>
      <c r="D57" s="259"/>
      <c r="E57" s="259"/>
      <c r="F57" s="259"/>
      <c r="G57" s="259"/>
      <c r="H57" s="259"/>
      <c r="I57" s="259"/>
      <c r="J57" s="259"/>
      <c r="K57" s="116"/>
    </row>
    <row r="58" spans="1:14" ht="13.5" thickBot="1">
      <c r="A58" s="234" t="s">
        <v>15</v>
      </c>
      <c r="B58" s="233"/>
      <c r="C58" s="42" t="s">
        <v>8</v>
      </c>
      <c r="D58" s="42" t="s">
        <v>0</v>
      </c>
      <c r="E58" s="42" t="s">
        <v>75</v>
      </c>
      <c r="F58" s="42" t="s">
        <v>16</v>
      </c>
      <c r="G58" s="42" t="s">
        <v>141</v>
      </c>
      <c r="H58" s="42" t="s">
        <v>18</v>
      </c>
      <c r="I58" s="42" t="s">
        <v>17</v>
      </c>
      <c r="J58" s="43" t="s">
        <v>1</v>
      </c>
      <c r="K58" s="178" t="s">
        <v>74</v>
      </c>
    </row>
    <row r="59" spans="1:14" ht="13.5" thickBot="1">
      <c r="A59" s="172" t="s">
        <v>33</v>
      </c>
      <c r="B59" s="109" t="s">
        <v>91</v>
      </c>
      <c r="C59" s="46">
        <v>0.92</v>
      </c>
      <c r="D59" s="111">
        <v>113349</v>
      </c>
      <c r="E59" s="112">
        <v>0</v>
      </c>
      <c r="F59" s="47">
        <v>1400</v>
      </c>
      <c r="G59" s="47">
        <f>(D59-E59-F59)*12.36%</f>
        <v>13836.896399999998</v>
      </c>
      <c r="H59" s="47">
        <v>2075.9299999999998</v>
      </c>
      <c r="I59" s="47">
        <f t="shared" ref="I59:I68" si="14">(D59-E59-F59+G59+H59)*0.5%</f>
        <v>639.30913199999998</v>
      </c>
      <c r="J59" s="48">
        <f t="shared" ref="J59:J68" si="15">D59-E59-F59+G59+H59+I59</f>
        <v>128501.13553199999</v>
      </c>
      <c r="K59" s="49">
        <f t="shared" ref="K59:K68" si="16">J59-G59</f>
        <v>114664.23913199999</v>
      </c>
      <c r="M59" s="124"/>
      <c r="N59" s="187"/>
    </row>
    <row r="60" spans="1:14" ht="13.5" thickBot="1">
      <c r="A60" s="172" t="s">
        <v>33</v>
      </c>
      <c r="B60" s="24" t="s">
        <v>90</v>
      </c>
      <c r="C60" s="27">
        <v>2</v>
      </c>
      <c r="D60" s="97">
        <v>113349</v>
      </c>
      <c r="E60" s="17">
        <v>0</v>
      </c>
      <c r="F60" s="5">
        <v>1400</v>
      </c>
      <c r="G60" s="5">
        <f t="shared" ref="G60:G68" si="17">(D60-E60-F60)*12.36%</f>
        <v>13836.896399999998</v>
      </c>
      <c r="H60" s="47">
        <v>2075.9299999999998</v>
      </c>
      <c r="I60" s="5">
        <f>(D60-E60-F60+G60+H60)*0.5%</f>
        <v>639.30913199999998</v>
      </c>
      <c r="J60" s="6">
        <f>D60-E60-F60+G60+H60+I60</f>
        <v>128501.13553199999</v>
      </c>
      <c r="K60" s="15">
        <f>J60-G60</f>
        <v>114664.23913199999</v>
      </c>
      <c r="M60" s="124"/>
      <c r="N60" s="187"/>
    </row>
    <row r="61" spans="1:14" ht="13.5" thickBot="1">
      <c r="A61" s="172" t="s">
        <v>33</v>
      </c>
      <c r="B61" s="24" t="s">
        <v>158</v>
      </c>
      <c r="C61" s="27">
        <v>2</v>
      </c>
      <c r="D61" s="97">
        <v>113846</v>
      </c>
      <c r="E61" s="17">
        <v>0</v>
      </c>
      <c r="F61" s="5">
        <v>1400</v>
      </c>
      <c r="G61" s="5">
        <f t="shared" si="17"/>
        <v>13898.325599999998</v>
      </c>
      <c r="H61" s="47">
        <v>2075.9299999999998</v>
      </c>
      <c r="I61" s="5">
        <f>(D61-E61-F61+G61+H61)*0.5%</f>
        <v>642.10127799999998</v>
      </c>
      <c r="J61" s="6">
        <f>D61-E61-F61+G61+H61+I61</f>
        <v>129062.35687799999</v>
      </c>
      <c r="K61" s="15">
        <f>J61-G61</f>
        <v>115164.03127799999</v>
      </c>
      <c r="M61" s="124"/>
      <c r="N61" s="187"/>
    </row>
    <row r="62" spans="1:14" ht="13.5" thickBot="1">
      <c r="A62" s="173" t="s">
        <v>82</v>
      </c>
      <c r="B62" s="24" t="s">
        <v>13</v>
      </c>
      <c r="C62" s="27">
        <v>4.2</v>
      </c>
      <c r="D62" s="97">
        <v>113050</v>
      </c>
      <c r="E62" s="17">
        <v>0</v>
      </c>
      <c r="F62" s="5">
        <v>1400</v>
      </c>
      <c r="G62" s="5">
        <f t="shared" si="17"/>
        <v>13799.939999999999</v>
      </c>
      <c r="H62" s="47">
        <v>2075.9299999999998</v>
      </c>
      <c r="I62" s="5">
        <f t="shared" si="14"/>
        <v>637.62935000000004</v>
      </c>
      <c r="J62" s="6">
        <f t="shared" si="15"/>
        <v>128163.49935</v>
      </c>
      <c r="K62" s="15">
        <f t="shared" si="16"/>
        <v>114363.55935</v>
      </c>
      <c r="M62" s="124"/>
      <c r="N62" s="187"/>
    </row>
    <row r="63" spans="1:14" ht="13.5" thickBot="1">
      <c r="A63" s="173" t="s">
        <v>40</v>
      </c>
      <c r="B63" s="24" t="s">
        <v>39</v>
      </c>
      <c r="C63" s="27">
        <v>6.5</v>
      </c>
      <c r="D63" s="97">
        <v>114986</v>
      </c>
      <c r="E63" s="17">
        <v>0</v>
      </c>
      <c r="F63" s="5">
        <v>1400</v>
      </c>
      <c r="G63" s="5">
        <f t="shared" si="17"/>
        <v>14039.229599999999</v>
      </c>
      <c r="H63" s="47">
        <v>2075.9299999999998</v>
      </c>
      <c r="I63" s="5">
        <f t="shared" si="14"/>
        <v>648.50579799999991</v>
      </c>
      <c r="J63" s="6">
        <f t="shared" si="15"/>
        <v>130349.66539799998</v>
      </c>
      <c r="K63" s="15">
        <f t="shared" si="16"/>
        <v>116310.43579799999</v>
      </c>
      <c r="M63" s="124"/>
      <c r="N63" s="187"/>
    </row>
    <row r="64" spans="1:14" ht="13.5" thickBot="1">
      <c r="A64" s="173" t="s">
        <v>81</v>
      </c>
      <c r="B64" s="24" t="s">
        <v>87</v>
      </c>
      <c r="C64" s="27">
        <v>30</v>
      </c>
      <c r="D64" s="97">
        <v>116438</v>
      </c>
      <c r="E64" s="17">
        <v>0</v>
      </c>
      <c r="F64" s="5">
        <v>1400</v>
      </c>
      <c r="G64" s="5">
        <f t="shared" si="17"/>
        <v>14218.696799999998</v>
      </c>
      <c r="H64" s="47">
        <v>2075.9299999999998</v>
      </c>
      <c r="I64" s="5">
        <f>(D64-E64-F64+G64+H64)*0.5%</f>
        <v>656.66313400000001</v>
      </c>
      <c r="J64" s="6">
        <f>D64-E64-F64+G64+H64+I64</f>
        <v>131989.289934</v>
      </c>
      <c r="K64" s="15">
        <f>J64-G64</f>
        <v>117770.593134</v>
      </c>
      <c r="M64" s="124"/>
      <c r="N64" s="187"/>
    </row>
    <row r="65" spans="1:14" ht="13.5" thickBot="1">
      <c r="A65" s="173" t="s">
        <v>81</v>
      </c>
      <c r="B65" s="24" t="s">
        <v>80</v>
      </c>
      <c r="C65" s="27">
        <v>50</v>
      </c>
      <c r="D65" s="97">
        <v>116736</v>
      </c>
      <c r="E65" s="17">
        <v>0</v>
      </c>
      <c r="F65" s="5">
        <v>1400</v>
      </c>
      <c r="G65" s="5">
        <f t="shared" si="17"/>
        <v>14255.529599999998</v>
      </c>
      <c r="H65" s="47">
        <v>2075.9299999999998</v>
      </c>
      <c r="I65" s="5">
        <f>(D65-E65-F65+G65+H65)*0.5%</f>
        <v>658.33729800000003</v>
      </c>
      <c r="J65" s="6">
        <f>D65-E65-F65+G65+H65+I65</f>
        <v>132325.796898</v>
      </c>
      <c r="K65" s="15">
        <f>J65-G65</f>
        <v>118070.26729800001</v>
      </c>
      <c r="M65" s="124"/>
      <c r="N65" s="187"/>
    </row>
    <row r="66" spans="1:14" ht="13.5" thickBot="1">
      <c r="A66" s="173" t="s">
        <v>2</v>
      </c>
      <c r="B66" s="24" t="s">
        <v>32</v>
      </c>
      <c r="C66" s="27" t="s">
        <v>30</v>
      </c>
      <c r="D66" s="97">
        <v>108573</v>
      </c>
      <c r="E66" s="17">
        <v>0</v>
      </c>
      <c r="F66" s="17">
        <v>0</v>
      </c>
      <c r="G66" s="5">
        <f t="shared" si="17"/>
        <v>13419.622799999999</v>
      </c>
      <c r="H66" s="47">
        <v>2075.9299999999998</v>
      </c>
      <c r="I66" s="5">
        <f t="shared" si="14"/>
        <v>620.34276399999999</v>
      </c>
      <c r="J66" s="6">
        <f t="shared" si="15"/>
        <v>124688.89556399999</v>
      </c>
      <c r="K66" s="15">
        <f t="shared" si="16"/>
        <v>111269.27276399999</v>
      </c>
      <c r="M66" s="124"/>
      <c r="N66" s="187"/>
    </row>
    <row r="67" spans="1:14" ht="13.5" thickBot="1">
      <c r="A67" s="173" t="s">
        <v>2</v>
      </c>
      <c r="B67" s="24" t="s">
        <v>34</v>
      </c>
      <c r="C67" s="27" t="s">
        <v>30</v>
      </c>
      <c r="D67" s="97">
        <v>109315</v>
      </c>
      <c r="E67" s="17">
        <v>0</v>
      </c>
      <c r="F67" s="17">
        <v>0</v>
      </c>
      <c r="G67" s="5">
        <f t="shared" si="17"/>
        <v>13511.333999999999</v>
      </c>
      <c r="H67" s="47">
        <v>2075.9299999999998</v>
      </c>
      <c r="I67" s="5">
        <f t="shared" si="14"/>
        <v>624.51131999999996</v>
      </c>
      <c r="J67" s="6">
        <f t="shared" si="15"/>
        <v>125526.77532</v>
      </c>
      <c r="K67" s="15">
        <f t="shared" si="16"/>
        <v>112015.44132</v>
      </c>
      <c r="M67" s="124"/>
      <c r="N67" s="187"/>
    </row>
    <row r="68" spans="1:14" ht="13.5" thickBot="1">
      <c r="A68" s="174" t="s">
        <v>2</v>
      </c>
      <c r="B68" s="53" t="s">
        <v>35</v>
      </c>
      <c r="C68" s="28" t="s">
        <v>30</v>
      </c>
      <c r="D68" s="98">
        <v>109617</v>
      </c>
      <c r="E68" s="26">
        <v>0</v>
      </c>
      <c r="F68" s="26">
        <v>0</v>
      </c>
      <c r="G68" s="22">
        <f t="shared" si="17"/>
        <v>13548.661199999999</v>
      </c>
      <c r="H68" s="47">
        <v>2075.9299999999998</v>
      </c>
      <c r="I68" s="22">
        <f t="shared" si="14"/>
        <v>626.20795599999997</v>
      </c>
      <c r="J68" s="32">
        <f t="shared" si="15"/>
        <v>125867.79915599999</v>
      </c>
      <c r="K68" s="23">
        <f t="shared" si="16"/>
        <v>112319.13795599999</v>
      </c>
      <c r="M68" s="124"/>
      <c r="N68" s="187"/>
    </row>
    <row r="69" spans="1:14">
      <c r="M69" s="77"/>
    </row>
    <row r="70" spans="1:14" ht="13.5">
      <c r="A70" s="57"/>
    </row>
  </sheetData>
  <sheetProtection formatCells="0" formatColumns="0" formatRows="0" insertColumns="0" deleteColumns="0" deleteRows="0"/>
  <mergeCells count="15">
    <mergeCell ref="B5:K5"/>
    <mergeCell ref="A6:K6"/>
    <mergeCell ref="A1:L1"/>
    <mergeCell ref="A2:L2"/>
    <mergeCell ref="B3:K3"/>
    <mergeCell ref="B4:K4"/>
    <mergeCell ref="A58:B58"/>
    <mergeCell ref="A8:K8"/>
    <mergeCell ref="A9:I9"/>
    <mergeCell ref="A10:B10"/>
    <mergeCell ref="A30:J30"/>
    <mergeCell ref="L8:N9"/>
    <mergeCell ref="L31:N32"/>
    <mergeCell ref="A31:B31"/>
    <mergeCell ref="A57:J57"/>
  </mergeCells>
  <phoneticPr fontId="2" type="noConversion"/>
  <pageMargins left="0.511811023622047" right="0.511811023622047" top="0.734251969" bottom="0.261811024" header="0.511811023622047" footer="0.511811023622047"/>
  <pageSetup paperSize="9" scale="50" orientation="landscape" horizontalDpi="300" verticalDpi="300" r:id="rId1"/>
  <headerFooter alignWithMargins="0"/>
  <ignoredErrors>
    <ignoredError sqref="B32 B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2"/>
  <sheetViews>
    <sheetView topLeftCell="A7" workbookViewId="0">
      <selection activeCell="A39" sqref="A39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3" max="13" width="15.42578125" customWidth="1"/>
    <col min="14" max="14" width="11" customWidth="1"/>
  </cols>
  <sheetData>
    <row r="1" spans="1:14" ht="23.25">
      <c r="A1" s="250" t="s">
        <v>110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76"/>
      <c r="M1" s="76"/>
      <c r="N1" s="76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77"/>
      <c r="N2" s="77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7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7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7"/>
    </row>
    <row r="6" spans="1:14" ht="18.75" thickBot="1">
      <c r="A6" s="248" t="s">
        <v>109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"/>
      <c r="M6" s="2"/>
      <c r="N6" s="2"/>
    </row>
    <row r="7" spans="1:14">
      <c r="L7" s="137"/>
      <c r="M7" s="76"/>
      <c r="N7" s="1"/>
    </row>
    <row r="8" spans="1:14" ht="13.5" thickBot="1">
      <c r="L8" s="138"/>
      <c r="M8" s="77"/>
      <c r="N8" s="78"/>
    </row>
    <row r="9" spans="1:14" ht="16.5" customHeight="1" thickBot="1">
      <c r="A9" s="236" t="s">
        <v>202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9" t="s">
        <v>159</v>
      </c>
      <c r="M9" s="240"/>
      <c r="N9" s="241"/>
    </row>
    <row r="10" spans="1:14" ht="16.5" customHeight="1" thickBot="1">
      <c r="A10" s="254" t="s">
        <v>29</v>
      </c>
      <c r="B10" s="255"/>
      <c r="C10" s="255"/>
      <c r="D10" s="255"/>
      <c r="E10" s="255"/>
      <c r="F10" s="255"/>
      <c r="G10" s="255"/>
      <c r="H10" s="255"/>
      <c r="I10" s="256"/>
      <c r="J10" s="29"/>
      <c r="K10" s="76"/>
      <c r="L10" s="242"/>
      <c r="M10" s="243"/>
      <c r="N10" s="244"/>
    </row>
    <row r="11" spans="1:14" ht="17.25" thickBot="1">
      <c r="A11" s="232" t="s">
        <v>15</v>
      </c>
      <c r="B11" s="233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78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165" t="s">
        <v>130</v>
      </c>
      <c r="C12" s="46">
        <v>11</v>
      </c>
      <c r="D12" s="104">
        <v>104206</v>
      </c>
      <c r="E12" s="47">
        <v>0</v>
      </c>
      <c r="F12" s="47">
        <v>1400</v>
      </c>
      <c r="G12" s="47">
        <f>(D12-E12-F12)*12.36%</f>
        <v>12706.821599999999</v>
      </c>
      <c r="H12" s="47">
        <v>2840.32</v>
      </c>
      <c r="I12" s="47">
        <f>(D12-E12-F12+G12+H12)*0.5%</f>
        <v>591.76570800000002</v>
      </c>
      <c r="J12" s="48">
        <f>D12-E12-F12+G12+H12+I12</f>
        <v>118944.90730800001</v>
      </c>
      <c r="K12" s="49">
        <f>J12-G12</f>
        <v>106238.08570800001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166" t="s">
        <v>126</v>
      </c>
      <c r="C13" s="27" t="s">
        <v>129</v>
      </c>
      <c r="D13" s="92">
        <v>103310</v>
      </c>
      <c r="E13" s="5">
        <v>0</v>
      </c>
      <c r="F13" s="5">
        <v>1400</v>
      </c>
      <c r="G13" s="5">
        <f t="shared" ref="G13:G29" si="0">(D13-E13-F13)*12.36%</f>
        <v>12596.075999999999</v>
      </c>
      <c r="H13" s="47">
        <v>2840.32</v>
      </c>
      <c r="I13" s="5">
        <f>(D13-E13-F13+G13+H13)*0.5%</f>
        <v>586.73198000000002</v>
      </c>
      <c r="J13" s="6">
        <f>D13-E13-F13+G13+H13+I13</f>
        <v>117933.12798</v>
      </c>
      <c r="K13" s="15">
        <f>J13-G13</f>
        <v>105337.05198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166" t="s">
        <v>22</v>
      </c>
      <c r="C14" s="27">
        <v>6</v>
      </c>
      <c r="D14" s="92">
        <v>104811</v>
      </c>
      <c r="E14" s="5">
        <v>0</v>
      </c>
      <c r="F14" s="5">
        <v>1400</v>
      </c>
      <c r="G14" s="5">
        <f t="shared" si="0"/>
        <v>12781.5996</v>
      </c>
      <c r="H14" s="47">
        <v>2840.32</v>
      </c>
      <c r="I14" s="5">
        <f>(D14-E14-F14+G14+H14)*0.5%</f>
        <v>595.16459800000007</v>
      </c>
      <c r="J14" s="6">
        <f>D14-E14-F14+G14+H14+I14</f>
        <v>119628.08419800001</v>
      </c>
      <c r="K14" s="15">
        <f>J14-G14</f>
        <v>106846.48459800001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166" t="s">
        <v>23</v>
      </c>
      <c r="C15" s="27">
        <v>3</v>
      </c>
      <c r="D15" s="92">
        <v>104808</v>
      </c>
      <c r="E15" s="5">
        <v>0</v>
      </c>
      <c r="F15" s="5">
        <v>1400</v>
      </c>
      <c r="G15" s="5">
        <f t="shared" si="0"/>
        <v>12781.228799999999</v>
      </c>
      <c r="H15" s="47">
        <v>2840.32</v>
      </c>
      <c r="I15" s="5">
        <f>(D15-E15-F15+G15+H15)*0.5%</f>
        <v>595.14774399999999</v>
      </c>
      <c r="J15" s="6">
        <f>D15-E15-F15+G15+H15+I15</f>
        <v>119624.69654400001</v>
      </c>
      <c r="K15" s="15">
        <f>J15-G15</f>
        <v>106843.46774400001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166" t="s">
        <v>19</v>
      </c>
      <c r="C16" s="27">
        <v>3</v>
      </c>
      <c r="D16" s="92">
        <v>105946</v>
      </c>
      <c r="E16" s="114">
        <v>0</v>
      </c>
      <c r="F16" s="5">
        <v>1400</v>
      </c>
      <c r="G16" s="5">
        <f t="shared" si="0"/>
        <v>12921.8856</v>
      </c>
      <c r="H16" s="47">
        <v>2840.32</v>
      </c>
      <c r="I16" s="5">
        <f t="shared" ref="I16:I27" si="1">(D16-E16-F16+G16+H16)*0.5%</f>
        <v>601.54102799999998</v>
      </c>
      <c r="J16" s="6">
        <f t="shared" ref="J16:J27" si="2">D16-E16-F16+G16+H16+I16</f>
        <v>120909.74662800001</v>
      </c>
      <c r="K16" s="15">
        <f t="shared" ref="K16:K27" si="3">J16-G16</f>
        <v>107987.86102800001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166" t="s">
        <v>21</v>
      </c>
      <c r="C17" s="27">
        <v>11</v>
      </c>
      <c r="D17" s="92">
        <v>107789</v>
      </c>
      <c r="E17" s="5">
        <v>0</v>
      </c>
      <c r="F17" s="5">
        <v>1400</v>
      </c>
      <c r="G17" s="5">
        <f t="shared" si="0"/>
        <v>13149.680399999999</v>
      </c>
      <c r="H17" s="47">
        <v>2840.32</v>
      </c>
      <c r="I17" s="5">
        <f t="shared" si="1"/>
        <v>611.89500200000009</v>
      </c>
      <c r="J17" s="6">
        <f t="shared" si="2"/>
        <v>122990.89540200001</v>
      </c>
      <c r="K17" s="15">
        <f t="shared" si="3"/>
        <v>109841.21500200001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166" t="s">
        <v>89</v>
      </c>
      <c r="C18" s="27">
        <v>12</v>
      </c>
      <c r="D18" s="92">
        <v>109827</v>
      </c>
      <c r="E18" s="5">
        <v>0</v>
      </c>
      <c r="F18" s="5">
        <v>1400</v>
      </c>
      <c r="G18" s="5">
        <f t="shared" si="0"/>
        <v>13401.577199999998</v>
      </c>
      <c r="H18" s="47">
        <v>2840.32</v>
      </c>
      <c r="I18" s="5">
        <f t="shared" si="1"/>
        <v>623.34448600000007</v>
      </c>
      <c r="J18" s="6">
        <f t="shared" si="2"/>
        <v>125292.24168600001</v>
      </c>
      <c r="K18" s="15">
        <f t="shared" si="3"/>
        <v>111890.66448600001</v>
      </c>
    </row>
    <row r="19" spans="1:14" ht="17.25" thickBot="1">
      <c r="A19" s="13" t="s">
        <v>123</v>
      </c>
      <c r="B19" s="166" t="s">
        <v>122</v>
      </c>
      <c r="C19" s="27">
        <v>1.9</v>
      </c>
      <c r="D19" s="92">
        <v>110674</v>
      </c>
      <c r="E19" s="5">
        <v>0</v>
      </c>
      <c r="F19" s="5">
        <v>1400</v>
      </c>
      <c r="G19" s="5">
        <f t="shared" si="0"/>
        <v>13506.266399999999</v>
      </c>
      <c r="H19" s="47">
        <v>2840.32</v>
      </c>
      <c r="I19" s="5">
        <f t="shared" si="1"/>
        <v>628.10293200000001</v>
      </c>
      <c r="J19" s="6">
        <f t="shared" si="2"/>
        <v>126248.68933199999</v>
      </c>
      <c r="K19" s="15">
        <f t="shared" si="3"/>
        <v>112742.422932</v>
      </c>
      <c r="L19" s="68"/>
      <c r="M19" s="68"/>
      <c r="N19" s="69"/>
    </row>
    <row r="20" spans="1:14" ht="17.25" thickBot="1">
      <c r="A20" s="13" t="s">
        <v>199</v>
      </c>
      <c r="B20" s="166" t="s">
        <v>124</v>
      </c>
      <c r="C20" s="27"/>
      <c r="D20" s="92">
        <v>106643</v>
      </c>
      <c r="E20" s="5">
        <v>0</v>
      </c>
      <c r="F20" s="5">
        <v>1400</v>
      </c>
      <c r="G20" s="5">
        <f t="shared" si="0"/>
        <v>13008.034799999999</v>
      </c>
      <c r="H20" s="47">
        <v>2840.32</v>
      </c>
      <c r="I20" s="5">
        <f>(D20-E20-F20+G20+H20)*0.5%</f>
        <v>605.456774</v>
      </c>
      <c r="J20" s="6">
        <f>D20-E20-F20+G20+H20+I20</f>
        <v>121696.81157400001</v>
      </c>
      <c r="K20" s="15">
        <f>J20-G20</f>
        <v>108688.77677400001</v>
      </c>
      <c r="L20" s="68"/>
      <c r="M20" s="68"/>
      <c r="N20" s="69"/>
    </row>
    <row r="21" spans="1:14" ht="17.25" thickBot="1">
      <c r="A21" s="13" t="s">
        <v>133</v>
      </c>
      <c r="B21" s="166" t="s">
        <v>132</v>
      </c>
      <c r="C21" s="27">
        <v>12</v>
      </c>
      <c r="D21" s="92">
        <v>107209</v>
      </c>
      <c r="E21" s="5">
        <v>0</v>
      </c>
      <c r="F21" s="5">
        <v>1400</v>
      </c>
      <c r="G21" s="5">
        <f t="shared" si="0"/>
        <v>13077.992399999999</v>
      </c>
      <c r="H21" s="47">
        <v>2840.32</v>
      </c>
      <c r="I21" s="5">
        <f>(D21-E21-F21+G21+H21)*0.5%</f>
        <v>608.63656200000003</v>
      </c>
      <c r="J21" s="6">
        <f>D21-E21-F21+G21+H21+I21</f>
        <v>122335.94896200001</v>
      </c>
      <c r="K21" s="15">
        <f>J21-G21</f>
        <v>109257.95656200001</v>
      </c>
      <c r="L21" s="19"/>
      <c r="M21" s="68"/>
      <c r="N21" s="69"/>
    </row>
    <row r="22" spans="1:14" ht="17.25" thickBot="1">
      <c r="A22" s="13" t="s">
        <v>133</v>
      </c>
      <c r="B22" s="166" t="s">
        <v>134</v>
      </c>
      <c r="C22" s="27">
        <v>12</v>
      </c>
      <c r="D22" s="92">
        <v>107587</v>
      </c>
      <c r="E22" s="5">
        <v>0</v>
      </c>
      <c r="F22" s="5">
        <v>1400</v>
      </c>
      <c r="G22" s="5">
        <f t="shared" si="0"/>
        <v>13124.713199999998</v>
      </c>
      <c r="H22" s="47">
        <v>2840.32</v>
      </c>
      <c r="I22" s="5">
        <f>(D22-E22-F22+G22+H22)*0.5%</f>
        <v>610.76016600000003</v>
      </c>
      <c r="J22" s="6">
        <f>D22-E22-F22+G22+H22+I22</f>
        <v>122762.793366</v>
      </c>
      <c r="K22" s="15">
        <f>J22-G22</f>
        <v>109638.080166</v>
      </c>
      <c r="L22" s="68"/>
      <c r="M22" s="68"/>
      <c r="N22" s="69"/>
    </row>
    <row r="23" spans="1:14" ht="17.25" thickBot="1">
      <c r="A23" s="13" t="s">
        <v>133</v>
      </c>
      <c r="B23" s="166" t="s">
        <v>196</v>
      </c>
      <c r="C23" s="27">
        <v>10</v>
      </c>
      <c r="D23" s="92">
        <v>108883</v>
      </c>
      <c r="E23" s="5">
        <v>0</v>
      </c>
      <c r="F23" s="5">
        <v>1400</v>
      </c>
      <c r="G23" s="5">
        <f t="shared" si="0"/>
        <v>13284.898799999999</v>
      </c>
      <c r="H23" s="47">
        <v>2840.32</v>
      </c>
      <c r="I23" s="5">
        <f>(D23-E23-F23+G23+H23)*0.5%</f>
        <v>618.04109400000004</v>
      </c>
      <c r="J23" s="6">
        <f>D23-E23-F23+G23+H23+I23</f>
        <v>124226.259894</v>
      </c>
      <c r="K23" s="15">
        <f>J23-G23</f>
        <v>110941.36109400001</v>
      </c>
      <c r="L23" s="68"/>
      <c r="M23" s="68"/>
      <c r="N23" s="69"/>
    </row>
    <row r="24" spans="1:14" ht="17.25" thickBot="1">
      <c r="A24" s="13" t="s">
        <v>133</v>
      </c>
      <c r="B24" s="166" t="s">
        <v>104</v>
      </c>
      <c r="C24" s="27">
        <v>3</v>
      </c>
      <c r="D24" s="92">
        <v>107092</v>
      </c>
      <c r="E24" s="5">
        <v>0</v>
      </c>
      <c r="F24" s="5">
        <v>1400</v>
      </c>
      <c r="G24" s="5">
        <f t="shared" si="0"/>
        <v>13063.531199999999</v>
      </c>
      <c r="H24" s="47">
        <v>2840.32</v>
      </c>
      <c r="I24" s="5">
        <f t="shared" si="1"/>
        <v>607.97925600000008</v>
      </c>
      <c r="J24" s="6">
        <f t="shared" si="2"/>
        <v>122203.83045600001</v>
      </c>
      <c r="K24" s="15">
        <f t="shared" si="3"/>
        <v>109140.29925600001</v>
      </c>
      <c r="L24" s="68"/>
      <c r="M24" s="68"/>
      <c r="N24" s="69"/>
    </row>
    <row r="25" spans="1:14" ht="17.25" thickBot="1">
      <c r="A25" s="13" t="s">
        <v>133</v>
      </c>
      <c r="B25" s="166" t="s">
        <v>113</v>
      </c>
      <c r="C25" s="27">
        <v>8</v>
      </c>
      <c r="D25" s="92">
        <v>111620</v>
      </c>
      <c r="E25" s="5">
        <v>0</v>
      </c>
      <c r="F25" s="5">
        <v>1400</v>
      </c>
      <c r="G25" s="5">
        <f t="shared" si="0"/>
        <v>13623.191999999999</v>
      </c>
      <c r="H25" s="47">
        <v>2840.32</v>
      </c>
      <c r="I25" s="5">
        <f t="shared" si="1"/>
        <v>633.41755999999998</v>
      </c>
      <c r="J25" s="6">
        <f t="shared" si="2"/>
        <v>127316.92956</v>
      </c>
      <c r="K25" s="15">
        <f t="shared" si="3"/>
        <v>113693.73756000001</v>
      </c>
      <c r="L25" s="68"/>
      <c r="M25" s="68"/>
      <c r="N25" s="69"/>
    </row>
    <row r="26" spans="1:14" ht="17.25" thickBot="1">
      <c r="A26" s="13" t="s">
        <v>133</v>
      </c>
      <c r="B26" s="166" t="s">
        <v>131</v>
      </c>
      <c r="C26" s="27"/>
      <c r="D26" s="92">
        <v>107341</v>
      </c>
      <c r="E26" s="5">
        <v>0</v>
      </c>
      <c r="F26" s="5">
        <v>1400</v>
      </c>
      <c r="G26" s="5">
        <f t="shared" si="0"/>
        <v>13094.307599999998</v>
      </c>
      <c r="H26" s="47">
        <v>2840.32</v>
      </c>
      <c r="I26" s="5">
        <f>(D26-E26-F26+G26+H26)*0.5%</f>
        <v>609.37813800000004</v>
      </c>
      <c r="J26" s="6">
        <f>D26-E26-F26+G26+H26+I26</f>
        <v>122485.00573800001</v>
      </c>
      <c r="K26" s="15">
        <f>J26-G26</f>
        <v>109390.69813800001</v>
      </c>
      <c r="L26" s="68"/>
      <c r="M26" s="68"/>
      <c r="N26" s="69"/>
    </row>
    <row r="27" spans="1:14" ht="17.25" thickBot="1">
      <c r="A27" s="74" t="s">
        <v>125</v>
      </c>
      <c r="B27" s="166" t="s">
        <v>127</v>
      </c>
      <c r="C27" s="27" t="s">
        <v>128</v>
      </c>
      <c r="D27" s="92">
        <v>106698</v>
      </c>
      <c r="E27" s="5">
        <v>0</v>
      </c>
      <c r="F27" s="5">
        <v>1400</v>
      </c>
      <c r="G27" s="5">
        <f t="shared" si="0"/>
        <v>13014.832799999998</v>
      </c>
      <c r="H27" s="47">
        <v>2840.32</v>
      </c>
      <c r="I27" s="5">
        <f t="shared" si="1"/>
        <v>605.7657640000001</v>
      </c>
      <c r="J27" s="6">
        <f t="shared" si="2"/>
        <v>121758.91856400001</v>
      </c>
      <c r="K27" s="15">
        <f t="shared" si="3"/>
        <v>108744.085764</v>
      </c>
      <c r="L27" s="68"/>
      <c r="M27" s="68"/>
      <c r="N27" s="69"/>
    </row>
    <row r="28" spans="1:14" ht="13.5" thickBot="1">
      <c r="A28" s="13" t="s">
        <v>2</v>
      </c>
      <c r="B28" s="166" t="s">
        <v>94</v>
      </c>
      <c r="C28" s="27" t="s">
        <v>30</v>
      </c>
      <c r="D28" s="92">
        <v>98036</v>
      </c>
      <c r="E28" s="5">
        <v>0</v>
      </c>
      <c r="F28" s="5">
        <v>0</v>
      </c>
      <c r="G28" s="5">
        <f t="shared" si="0"/>
        <v>12117.249599999999</v>
      </c>
      <c r="H28" s="47">
        <v>2840.32</v>
      </c>
      <c r="I28" s="5">
        <f>(D28-E28-F28+G28+H28)*0.5%</f>
        <v>564.967848</v>
      </c>
      <c r="J28" s="6">
        <f>D28-E28-F28+G28+H28+I28</f>
        <v>113558.537448</v>
      </c>
      <c r="K28" s="15">
        <f>J28-G28</f>
        <v>101441.28784800001</v>
      </c>
    </row>
    <row r="29" spans="1:14" ht="13.5" thickBot="1">
      <c r="A29" s="20" t="s">
        <v>2</v>
      </c>
      <c r="B29" s="167" t="s">
        <v>95</v>
      </c>
      <c r="C29" s="28" t="s">
        <v>30</v>
      </c>
      <c r="D29" s="95">
        <v>98036</v>
      </c>
      <c r="E29" s="22">
        <v>0</v>
      </c>
      <c r="F29" s="22">
        <v>0</v>
      </c>
      <c r="G29" s="22">
        <f t="shared" si="0"/>
        <v>12117.249599999999</v>
      </c>
      <c r="H29" s="47">
        <v>2840.32</v>
      </c>
      <c r="I29" s="22">
        <f>(D29-E29-F29+G29+H29)*0.5%</f>
        <v>564.967848</v>
      </c>
      <c r="J29" s="32">
        <f>D29-E29-F29+G29+H29+I29</f>
        <v>113558.537448</v>
      </c>
      <c r="K29" s="23">
        <f>J29-G29</f>
        <v>101441.28784800001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57" t="s">
        <v>24</v>
      </c>
      <c r="B31" s="258"/>
      <c r="C31" s="258"/>
      <c r="D31" s="258"/>
      <c r="E31" s="258"/>
      <c r="F31" s="258"/>
      <c r="G31" s="258"/>
      <c r="H31" s="258"/>
      <c r="I31" s="258"/>
      <c r="J31" s="258"/>
      <c r="K31" s="101"/>
    </row>
    <row r="32" spans="1:14" ht="13.5" customHeight="1" thickBot="1">
      <c r="A32" s="261" t="s">
        <v>15</v>
      </c>
      <c r="B32" s="262"/>
      <c r="C32" s="162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78" t="s">
        <v>74</v>
      </c>
      <c r="L32" s="239" t="s">
        <v>167</v>
      </c>
      <c r="M32" s="240"/>
      <c r="N32" s="241"/>
    </row>
    <row r="33" spans="1:14" ht="13.5" customHeight="1" thickBot="1">
      <c r="A33" s="163" t="s">
        <v>7</v>
      </c>
      <c r="B33" s="165" t="s">
        <v>25</v>
      </c>
      <c r="C33" s="46">
        <v>0.9</v>
      </c>
      <c r="D33" s="104">
        <v>107547</v>
      </c>
      <c r="E33" s="47">
        <v>0</v>
      </c>
      <c r="F33" s="47">
        <v>1400</v>
      </c>
      <c r="G33" s="47">
        <f>(D33-E33-F33)*12.36%</f>
        <v>13119.769199999999</v>
      </c>
      <c r="H33" s="47">
        <v>2840.32</v>
      </c>
      <c r="I33" s="47">
        <f t="shared" ref="I33:I56" si="4">(D33-E33-F33+G33+H33)*0.5%</f>
        <v>610.53544599999998</v>
      </c>
      <c r="J33" s="48">
        <f t="shared" ref="J33:J56" si="5">D33-E33-F33+G33+H33+I33</f>
        <v>122717.624646</v>
      </c>
      <c r="K33" s="49">
        <f t="shared" ref="K33:K56" si="6">J33-G33</f>
        <v>109597.855446</v>
      </c>
      <c r="L33" s="242"/>
      <c r="M33" s="243"/>
      <c r="N33" s="244"/>
    </row>
    <row r="34" spans="1:14" ht="17.25" thickBot="1">
      <c r="A34" s="164" t="s">
        <v>136</v>
      </c>
      <c r="B34" s="166" t="s">
        <v>135</v>
      </c>
      <c r="C34" s="27">
        <v>1</v>
      </c>
      <c r="D34" s="92">
        <v>109239</v>
      </c>
      <c r="E34" s="5">
        <v>0</v>
      </c>
      <c r="F34" s="5">
        <v>1400</v>
      </c>
      <c r="G34" s="5">
        <f t="shared" ref="G34:G56" si="7">(D34-E34-F34)*12.36%</f>
        <v>13328.900399999999</v>
      </c>
      <c r="H34" s="47">
        <v>2840.32</v>
      </c>
      <c r="I34" s="5">
        <f>(D34-E34-F34+G34+H34)*0.5%</f>
        <v>620.04110200000002</v>
      </c>
      <c r="J34" s="6">
        <f>D34-E34-F34+G34+H34+I34</f>
        <v>124628.26150200001</v>
      </c>
      <c r="K34" s="15">
        <f>J34-G34</f>
        <v>111299.36110200001</v>
      </c>
      <c r="L34" s="61" t="s">
        <v>168</v>
      </c>
      <c r="M34" s="62"/>
      <c r="N34" s="134">
        <v>300</v>
      </c>
    </row>
    <row r="35" spans="1:14" ht="17.25" thickBot="1">
      <c r="A35" s="164" t="s">
        <v>139</v>
      </c>
      <c r="B35" s="166" t="s">
        <v>137</v>
      </c>
      <c r="C35" s="27">
        <v>1.2</v>
      </c>
      <c r="D35" s="92">
        <v>107993</v>
      </c>
      <c r="E35" s="92">
        <v>0</v>
      </c>
      <c r="F35" s="5">
        <v>1400</v>
      </c>
      <c r="G35" s="5">
        <f t="shared" si="7"/>
        <v>13174.894799999998</v>
      </c>
      <c r="H35" s="47">
        <v>2840.32</v>
      </c>
      <c r="I35" s="92">
        <f>(D35-E35-F35+G35+H35)*0.5%</f>
        <v>613.04107399999998</v>
      </c>
      <c r="J35" s="106">
        <f>D35-E35-F35+G35+H35+I35</f>
        <v>123221.25587399999</v>
      </c>
      <c r="K35" s="107">
        <f>J35-G35</f>
        <v>110046.361074</v>
      </c>
      <c r="L35" s="63" t="s">
        <v>169</v>
      </c>
      <c r="M35" s="64"/>
      <c r="N35" s="135">
        <v>400</v>
      </c>
    </row>
    <row r="36" spans="1:14" ht="17.25" thickBot="1">
      <c r="A36" s="168" t="s">
        <v>6</v>
      </c>
      <c r="B36" s="151" t="s">
        <v>12</v>
      </c>
      <c r="C36" s="27">
        <v>8</v>
      </c>
      <c r="D36" s="92">
        <v>108492</v>
      </c>
      <c r="E36" s="5">
        <v>0</v>
      </c>
      <c r="F36" s="5">
        <v>1400</v>
      </c>
      <c r="G36" s="5">
        <f t="shared" si="7"/>
        <v>13236.571199999998</v>
      </c>
      <c r="H36" s="47">
        <v>2840.32</v>
      </c>
      <c r="I36" s="5">
        <f t="shared" si="4"/>
        <v>615.84445600000004</v>
      </c>
      <c r="J36" s="6">
        <f t="shared" si="5"/>
        <v>123784.73565600002</v>
      </c>
      <c r="K36" s="15">
        <f t="shared" si="6"/>
        <v>110548.16445600003</v>
      </c>
      <c r="L36" s="63" t="s">
        <v>170</v>
      </c>
      <c r="M36" s="64"/>
      <c r="N36" s="135">
        <v>500</v>
      </c>
    </row>
    <row r="37" spans="1:14" ht="17.25" thickBot="1">
      <c r="A37" s="168" t="s">
        <v>6</v>
      </c>
      <c r="B37" s="151" t="s">
        <v>140</v>
      </c>
      <c r="C37" s="27">
        <v>8</v>
      </c>
      <c r="D37" s="92">
        <v>109984</v>
      </c>
      <c r="E37" s="5">
        <v>0</v>
      </c>
      <c r="F37" s="5">
        <v>1400</v>
      </c>
      <c r="G37" s="5">
        <f t="shared" si="7"/>
        <v>13420.982399999999</v>
      </c>
      <c r="H37" s="47">
        <v>2840.32</v>
      </c>
      <c r="I37" s="5">
        <f t="shared" si="4"/>
        <v>624.22651200000007</v>
      </c>
      <c r="J37" s="6">
        <f t="shared" si="5"/>
        <v>125469.52891199999</v>
      </c>
      <c r="K37" s="15">
        <f t="shared" si="6"/>
        <v>112048.546512</v>
      </c>
      <c r="L37" s="63" t="s">
        <v>171</v>
      </c>
      <c r="M37" s="64"/>
      <c r="N37" s="135">
        <v>600</v>
      </c>
    </row>
    <row r="38" spans="1:14" ht="17.25" thickBot="1">
      <c r="A38" s="168" t="s">
        <v>26</v>
      </c>
      <c r="B38" s="151" t="s">
        <v>27</v>
      </c>
      <c r="C38" s="27">
        <v>8</v>
      </c>
      <c r="D38" s="92">
        <v>105795</v>
      </c>
      <c r="E38" s="5">
        <v>0</v>
      </c>
      <c r="F38" s="5">
        <v>1400</v>
      </c>
      <c r="G38" s="5">
        <f t="shared" si="7"/>
        <v>12903.221999999998</v>
      </c>
      <c r="H38" s="47">
        <v>2840.32</v>
      </c>
      <c r="I38" s="5">
        <f t="shared" si="4"/>
        <v>600.69271000000003</v>
      </c>
      <c r="J38" s="6">
        <f t="shared" si="5"/>
        <v>120739.23471</v>
      </c>
      <c r="K38" s="15">
        <f t="shared" si="6"/>
        <v>107836.01271000001</v>
      </c>
      <c r="L38" s="63" t="s">
        <v>172</v>
      </c>
      <c r="M38" s="64"/>
      <c r="N38" s="135">
        <v>700</v>
      </c>
    </row>
    <row r="39" spans="1:14" s="189" customFormat="1" ht="17.25" thickBot="1">
      <c r="A39" s="224" t="s">
        <v>26</v>
      </c>
      <c r="B39" s="225" t="s">
        <v>112</v>
      </c>
      <c r="C39" s="27">
        <v>18</v>
      </c>
      <c r="D39" s="92">
        <v>106999</v>
      </c>
      <c r="E39" s="219">
        <v>0</v>
      </c>
      <c r="F39" s="219">
        <v>1400</v>
      </c>
      <c r="G39" s="219">
        <f t="shared" si="7"/>
        <v>13052.036399999999</v>
      </c>
      <c r="H39" s="220">
        <v>2840.32</v>
      </c>
      <c r="I39" s="219">
        <f t="shared" si="4"/>
        <v>607.45678200000009</v>
      </c>
      <c r="J39" s="221">
        <f t="shared" si="5"/>
        <v>122098.813182</v>
      </c>
      <c r="K39" s="222">
        <f t="shared" si="6"/>
        <v>109046.776782</v>
      </c>
      <c r="L39" s="63" t="s">
        <v>173</v>
      </c>
      <c r="M39" s="64"/>
      <c r="N39" s="135">
        <v>750</v>
      </c>
    </row>
    <row r="40" spans="1:14" s="189" customFormat="1" ht="17.25" thickBot="1">
      <c r="A40" s="226" t="s">
        <v>10</v>
      </c>
      <c r="B40" s="227" t="s">
        <v>9</v>
      </c>
      <c r="C40" s="27">
        <v>1.2</v>
      </c>
      <c r="D40" s="92">
        <v>109765</v>
      </c>
      <c r="E40" s="219">
        <v>0</v>
      </c>
      <c r="F40" s="219">
        <v>1400</v>
      </c>
      <c r="G40" s="219">
        <f t="shared" si="7"/>
        <v>13393.913999999999</v>
      </c>
      <c r="H40" s="220">
        <v>2840.32</v>
      </c>
      <c r="I40" s="219">
        <f t="shared" si="4"/>
        <v>622.99617000000012</v>
      </c>
      <c r="J40" s="221">
        <f t="shared" si="5"/>
        <v>125222.23017000001</v>
      </c>
      <c r="K40" s="222">
        <f t="shared" si="6"/>
        <v>111828.31617000001</v>
      </c>
      <c r="L40" s="228" t="s">
        <v>174</v>
      </c>
      <c r="M40" s="79"/>
      <c r="N40" s="136">
        <v>800</v>
      </c>
    </row>
    <row r="41" spans="1:14" s="189" customFormat="1" ht="17.25" thickBot="1">
      <c r="A41" s="226" t="s">
        <v>78</v>
      </c>
      <c r="B41" s="227" t="s">
        <v>76</v>
      </c>
      <c r="C41" s="27">
        <v>0.35</v>
      </c>
      <c r="D41" s="92">
        <v>115497</v>
      </c>
      <c r="E41" s="219">
        <v>0</v>
      </c>
      <c r="F41" s="219">
        <v>1400</v>
      </c>
      <c r="G41" s="219">
        <f t="shared" si="7"/>
        <v>14102.389199999998</v>
      </c>
      <c r="H41" s="220">
        <v>2840.32</v>
      </c>
      <c r="I41" s="219">
        <f t="shared" si="4"/>
        <v>655.19854600000008</v>
      </c>
      <c r="J41" s="221">
        <f t="shared" si="5"/>
        <v>131694.90774600001</v>
      </c>
      <c r="K41" s="222">
        <f t="shared" si="6"/>
        <v>117592.51854600001</v>
      </c>
      <c r="M41" s="68"/>
    </row>
    <row r="42" spans="1:14" s="189" customFormat="1" ht="13.5" thickBot="1">
      <c r="A42" s="226" t="s">
        <v>79</v>
      </c>
      <c r="B42" s="166" t="s">
        <v>77</v>
      </c>
      <c r="C42" s="27">
        <v>0.12</v>
      </c>
      <c r="D42" s="92">
        <v>114800</v>
      </c>
      <c r="E42" s="219">
        <v>2000</v>
      </c>
      <c r="F42" s="219">
        <v>1400</v>
      </c>
      <c r="G42" s="219">
        <f t="shared" si="7"/>
        <v>13769.039999999999</v>
      </c>
      <c r="H42" s="220">
        <v>2840.32</v>
      </c>
      <c r="I42" s="219">
        <f t="shared" si="4"/>
        <v>640.04679999999996</v>
      </c>
      <c r="J42" s="221">
        <f t="shared" si="5"/>
        <v>128649.4068</v>
      </c>
      <c r="K42" s="222">
        <f t="shared" si="6"/>
        <v>114880.3668</v>
      </c>
    </row>
    <row r="43" spans="1:14" s="189" customFormat="1" ht="17.25" thickBot="1">
      <c r="A43" s="226" t="s">
        <v>11</v>
      </c>
      <c r="B43" s="227" t="s">
        <v>150</v>
      </c>
      <c r="C43" s="27">
        <v>0.28000000000000003</v>
      </c>
      <c r="D43" s="92">
        <v>111518</v>
      </c>
      <c r="E43" s="219">
        <v>0</v>
      </c>
      <c r="F43" s="219">
        <v>1400</v>
      </c>
      <c r="G43" s="219">
        <f t="shared" si="7"/>
        <v>13610.584799999999</v>
      </c>
      <c r="H43" s="220">
        <v>2840.32</v>
      </c>
      <c r="I43" s="219">
        <f t="shared" si="4"/>
        <v>632.84452399999998</v>
      </c>
      <c r="J43" s="221">
        <f t="shared" si="5"/>
        <v>127201.749324</v>
      </c>
      <c r="K43" s="222">
        <f t="shared" si="6"/>
        <v>113591.16452400001</v>
      </c>
      <c r="L43" s="68"/>
      <c r="N43" s="69"/>
    </row>
    <row r="44" spans="1:14" s="189" customFormat="1" ht="17.25" thickBot="1">
      <c r="A44" s="226" t="s">
        <v>11</v>
      </c>
      <c r="B44" s="227" t="s">
        <v>149</v>
      </c>
      <c r="C44" s="27">
        <v>0.22</v>
      </c>
      <c r="D44" s="92">
        <v>111518</v>
      </c>
      <c r="E44" s="219">
        <v>0</v>
      </c>
      <c r="F44" s="219">
        <v>1400</v>
      </c>
      <c r="G44" s="219">
        <f>(D44-E44-F44)*12.36%</f>
        <v>13610.584799999999</v>
      </c>
      <c r="H44" s="220">
        <v>2840.32</v>
      </c>
      <c r="I44" s="219">
        <f>(D44-E44-F44+G44+H44)*0.5%</f>
        <v>632.84452399999998</v>
      </c>
      <c r="J44" s="221">
        <f>D44-E44-F44+G44+H44+I44</f>
        <v>127201.749324</v>
      </c>
      <c r="K44" s="222">
        <f>J44-G44</f>
        <v>113591.16452400001</v>
      </c>
      <c r="L44" s="68"/>
      <c r="N44" s="69"/>
    </row>
    <row r="45" spans="1:14" ht="17.25" thickBot="1">
      <c r="A45" s="168" t="s">
        <v>120</v>
      </c>
      <c r="B45" s="151" t="s">
        <v>121</v>
      </c>
      <c r="C45" s="27">
        <v>0.3</v>
      </c>
      <c r="D45" s="92">
        <v>109885</v>
      </c>
      <c r="E45" s="5">
        <v>0</v>
      </c>
      <c r="F45" s="5">
        <v>1400</v>
      </c>
      <c r="G45" s="5">
        <f t="shared" si="7"/>
        <v>13408.745999999999</v>
      </c>
      <c r="H45" s="47">
        <v>2840.32</v>
      </c>
      <c r="I45" s="5">
        <f t="shared" si="4"/>
        <v>623.67033000000004</v>
      </c>
      <c r="J45" s="6">
        <f t="shared" si="5"/>
        <v>125357.73633</v>
      </c>
      <c r="K45" s="15">
        <f t="shared" si="6"/>
        <v>111948.99033</v>
      </c>
      <c r="M45" s="68"/>
    </row>
    <row r="46" spans="1:14" ht="13.5" thickBot="1">
      <c r="A46" s="168" t="s">
        <v>36</v>
      </c>
      <c r="B46" s="151" t="s">
        <v>37</v>
      </c>
      <c r="C46" s="27">
        <v>0.43</v>
      </c>
      <c r="D46" s="92">
        <v>116453</v>
      </c>
      <c r="E46" s="5">
        <v>0</v>
      </c>
      <c r="F46" s="5">
        <v>1400</v>
      </c>
      <c r="G46" s="5">
        <f t="shared" si="7"/>
        <v>14220.550799999999</v>
      </c>
      <c r="H46" s="47">
        <v>2840.32</v>
      </c>
      <c r="I46" s="5">
        <f t="shared" si="4"/>
        <v>660.56935400000009</v>
      </c>
      <c r="J46" s="6">
        <f t="shared" si="5"/>
        <v>132774.44015400001</v>
      </c>
      <c r="K46" s="15">
        <f t="shared" si="6"/>
        <v>118553.88935400001</v>
      </c>
    </row>
    <row r="47" spans="1:14" ht="14.25" thickBot="1">
      <c r="A47" s="168" t="s">
        <v>36</v>
      </c>
      <c r="B47" s="151" t="s">
        <v>38</v>
      </c>
      <c r="C47" s="27">
        <v>0.33</v>
      </c>
      <c r="D47" s="92">
        <v>117998</v>
      </c>
      <c r="E47" s="5">
        <v>0</v>
      </c>
      <c r="F47" s="5">
        <v>1400</v>
      </c>
      <c r="G47" s="5">
        <f t="shared" si="7"/>
        <v>14411.512799999999</v>
      </c>
      <c r="H47" s="47">
        <v>2840.32</v>
      </c>
      <c r="I47" s="5">
        <f t="shared" si="4"/>
        <v>669.24916400000006</v>
      </c>
      <c r="J47" s="6">
        <f t="shared" si="5"/>
        <v>134519.08196400001</v>
      </c>
      <c r="K47" s="15">
        <f t="shared" si="6"/>
        <v>120107.56916400002</v>
      </c>
      <c r="L47" s="57" t="s">
        <v>83</v>
      </c>
    </row>
    <row r="48" spans="1:14" ht="13.5" thickBot="1">
      <c r="A48" s="168" t="s">
        <v>36</v>
      </c>
      <c r="B48" s="151" t="s">
        <v>118</v>
      </c>
      <c r="C48" s="27">
        <v>0.22</v>
      </c>
      <c r="D48" s="92">
        <v>117955</v>
      </c>
      <c r="E48" s="5">
        <v>0</v>
      </c>
      <c r="F48" s="5">
        <v>1400</v>
      </c>
      <c r="G48" s="5">
        <f t="shared" si="7"/>
        <v>14406.197999999999</v>
      </c>
      <c r="H48" s="47">
        <v>2840.32</v>
      </c>
      <c r="I48" s="5">
        <f t="shared" si="4"/>
        <v>669.00759000000005</v>
      </c>
      <c r="J48" s="6">
        <f t="shared" si="5"/>
        <v>134470.52559</v>
      </c>
      <c r="K48" s="15">
        <f t="shared" si="6"/>
        <v>120064.32759</v>
      </c>
    </row>
    <row r="49" spans="1:15" ht="13.5" thickBot="1">
      <c r="A49" s="168" t="s">
        <v>36</v>
      </c>
      <c r="B49" s="166" t="s">
        <v>114</v>
      </c>
      <c r="C49" s="27"/>
      <c r="D49" s="92">
        <v>112542</v>
      </c>
      <c r="E49" s="5">
        <v>0</v>
      </c>
      <c r="F49" s="5">
        <v>1400</v>
      </c>
      <c r="G49" s="5">
        <f t="shared" si="7"/>
        <v>13737.151199999998</v>
      </c>
      <c r="H49" s="47">
        <v>2840.32</v>
      </c>
      <c r="I49" s="5">
        <f t="shared" si="4"/>
        <v>638.59735599999999</v>
      </c>
      <c r="J49" s="6">
        <f t="shared" si="5"/>
        <v>128358.068556</v>
      </c>
      <c r="K49" s="15">
        <f t="shared" si="6"/>
        <v>114620.91735600001</v>
      </c>
    </row>
    <row r="50" spans="1:15" ht="13.5" thickBot="1">
      <c r="A50" s="168" t="s">
        <v>36</v>
      </c>
      <c r="B50" s="166" t="s">
        <v>145</v>
      </c>
      <c r="C50" s="27"/>
      <c r="D50" s="92">
        <v>116641</v>
      </c>
      <c r="E50" s="5">
        <v>0</v>
      </c>
      <c r="F50" s="5">
        <v>1400</v>
      </c>
      <c r="G50" s="5">
        <f>(D50-E50-F50)*12.36%</f>
        <v>14243.787599999998</v>
      </c>
      <c r="H50" s="47">
        <v>2840.32</v>
      </c>
      <c r="I50" s="5">
        <f>(D50-E50-F50+G50+H50)*0.5%</f>
        <v>661.62553800000001</v>
      </c>
      <c r="J50" s="6">
        <f>D50-E50-F50+G50+H50+I50</f>
        <v>132986.73313799998</v>
      </c>
      <c r="K50" s="15">
        <f>J50-G50</f>
        <v>118742.94553799999</v>
      </c>
    </row>
    <row r="51" spans="1:15" ht="13.5" thickBot="1">
      <c r="A51" s="164" t="s">
        <v>36</v>
      </c>
      <c r="B51" s="166" t="s">
        <v>138</v>
      </c>
      <c r="C51" s="27"/>
      <c r="D51" s="92">
        <v>112731</v>
      </c>
      <c r="E51" s="92">
        <v>0</v>
      </c>
      <c r="F51" s="5">
        <v>1400</v>
      </c>
      <c r="G51" s="5">
        <f t="shared" si="7"/>
        <v>13760.511599999998</v>
      </c>
      <c r="H51" s="47">
        <v>2840.32</v>
      </c>
      <c r="I51" s="92">
        <f>(D51-E51-F51+G51+H51)*0.5%</f>
        <v>639.65915800000005</v>
      </c>
      <c r="J51" s="106">
        <f>D51-E51-F51+G51+H51+I51</f>
        <v>128571.490758</v>
      </c>
      <c r="K51" s="107">
        <f>J51-G51</f>
        <v>114810.979158</v>
      </c>
    </row>
    <row r="52" spans="1:15" ht="13.5" thickBot="1">
      <c r="A52" s="168" t="s">
        <v>2</v>
      </c>
      <c r="B52" s="151" t="s">
        <v>3</v>
      </c>
      <c r="C52" s="27" t="s">
        <v>30</v>
      </c>
      <c r="D52" s="92">
        <v>101676</v>
      </c>
      <c r="E52" s="5">
        <v>0</v>
      </c>
      <c r="F52" s="5">
        <v>0</v>
      </c>
      <c r="G52" s="5">
        <f t="shared" si="7"/>
        <v>12567.1536</v>
      </c>
      <c r="H52" s="47">
        <v>2840.32</v>
      </c>
      <c r="I52" s="5">
        <f t="shared" si="4"/>
        <v>585.41736800000012</v>
      </c>
      <c r="J52" s="6">
        <f t="shared" si="5"/>
        <v>117668.89096800001</v>
      </c>
      <c r="K52" s="15">
        <f t="shared" si="6"/>
        <v>105101.737368</v>
      </c>
    </row>
    <row r="53" spans="1:15" ht="13.5" thickBot="1">
      <c r="A53" s="168" t="s">
        <v>2</v>
      </c>
      <c r="B53" s="151" t="s">
        <v>4</v>
      </c>
      <c r="C53" s="27" t="s">
        <v>30</v>
      </c>
      <c r="D53" s="92">
        <v>102522</v>
      </c>
      <c r="E53" s="5">
        <v>0</v>
      </c>
      <c r="F53" s="5">
        <v>0</v>
      </c>
      <c r="G53" s="5">
        <f t="shared" si="7"/>
        <v>12671.7192</v>
      </c>
      <c r="H53" s="47">
        <v>2840.32</v>
      </c>
      <c r="I53" s="5">
        <f t="shared" si="4"/>
        <v>590.17019600000003</v>
      </c>
      <c r="J53" s="6">
        <f t="shared" si="5"/>
        <v>118624.20939600001</v>
      </c>
      <c r="K53" s="15">
        <f t="shared" si="6"/>
        <v>105952.490196</v>
      </c>
    </row>
    <row r="54" spans="1:15" ht="13.5" thickBot="1">
      <c r="A54" s="164" t="s">
        <v>2</v>
      </c>
      <c r="B54" s="166" t="s">
        <v>14</v>
      </c>
      <c r="C54" s="27" t="s">
        <v>30</v>
      </c>
      <c r="D54" s="92">
        <v>105456</v>
      </c>
      <c r="E54" s="5">
        <v>0</v>
      </c>
      <c r="F54" s="5">
        <v>0</v>
      </c>
      <c r="G54" s="5">
        <f t="shared" si="7"/>
        <v>13034.361599999998</v>
      </c>
      <c r="H54" s="47">
        <v>2840.32</v>
      </c>
      <c r="I54" s="5">
        <f t="shared" si="4"/>
        <v>606.65340800000001</v>
      </c>
      <c r="J54" s="6">
        <f t="shared" si="5"/>
        <v>121937.33500800001</v>
      </c>
      <c r="K54" s="15">
        <f t="shared" si="6"/>
        <v>108902.97340800001</v>
      </c>
    </row>
    <row r="55" spans="1:15" ht="13.5" thickBot="1">
      <c r="A55" s="168" t="s">
        <v>2</v>
      </c>
      <c r="B55" s="151" t="s">
        <v>5</v>
      </c>
      <c r="C55" s="27" t="s">
        <v>30</v>
      </c>
      <c r="D55" s="92">
        <v>101318</v>
      </c>
      <c r="E55" s="5">
        <v>0</v>
      </c>
      <c r="F55" s="5">
        <v>0</v>
      </c>
      <c r="G55" s="5">
        <f t="shared" si="7"/>
        <v>12522.904799999998</v>
      </c>
      <c r="H55" s="47">
        <v>2840.32</v>
      </c>
      <c r="I55" s="5">
        <f t="shared" si="4"/>
        <v>583.40612400000009</v>
      </c>
      <c r="J55" s="6">
        <f t="shared" si="5"/>
        <v>117264.63092400001</v>
      </c>
      <c r="K55" s="15">
        <f t="shared" si="6"/>
        <v>104741.72612400001</v>
      </c>
    </row>
    <row r="56" spans="1:15" ht="13.5" thickBot="1">
      <c r="A56" s="169" t="s">
        <v>2</v>
      </c>
      <c r="B56" s="170" t="s">
        <v>31</v>
      </c>
      <c r="C56" s="28" t="s">
        <v>30</v>
      </c>
      <c r="D56" s="93">
        <v>107040</v>
      </c>
      <c r="E56" s="52">
        <v>0</v>
      </c>
      <c r="F56" s="52">
        <v>0</v>
      </c>
      <c r="G56" s="22">
        <f t="shared" si="7"/>
        <v>13230.143999999998</v>
      </c>
      <c r="H56" s="47">
        <v>2840.32</v>
      </c>
      <c r="I56" s="22">
        <f t="shared" si="4"/>
        <v>615.55232000000001</v>
      </c>
      <c r="J56" s="32">
        <f t="shared" si="5"/>
        <v>123726.01632000001</v>
      </c>
      <c r="K56" s="23">
        <f t="shared" si="6"/>
        <v>110495.87232000001</v>
      </c>
      <c r="O56" s="188"/>
    </row>
    <row r="57" spans="1:15" ht="13.5" thickBot="1">
      <c r="B57" s="3"/>
      <c r="D57" s="7"/>
      <c r="E57" s="7"/>
      <c r="F57" s="7"/>
      <c r="G57" s="7"/>
      <c r="H57" s="7"/>
      <c r="I57" s="7"/>
      <c r="J57" s="8"/>
    </row>
    <row r="58" spans="1:15" ht="16.5" thickBot="1">
      <c r="A58" s="236" t="s">
        <v>28</v>
      </c>
      <c r="B58" s="263"/>
      <c r="C58" s="263"/>
      <c r="D58" s="263"/>
      <c r="E58" s="263"/>
      <c r="F58" s="263"/>
      <c r="G58" s="263"/>
      <c r="H58" s="263"/>
      <c r="I58" s="263"/>
      <c r="J58" s="264"/>
      <c r="K58" s="101"/>
    </row>
    <row r="59" spans="1:15" ht="13.5" thickBot="1">
      <c r="A59" s="234" t="s">
        <v>15</v>
      </c>
      <c r="B59" s="233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78" t="s">
        <v>74</v>
      </c>
    </row>
    <row r="60" spans="1:15" ht="13.5" thickBot="1">
      <c r="A60" s="171" t="s">
        <v>33</v>
      </c>
      <c r="B60" s="109" t="s">
        <v>91</v>
      </c>
      <c r="C60" s="46">
        <v>0.92</v>
      </c>
      <c r="D60" s="111">
        <v>113367</v>
      </c>
      <c r="E60" s="112">
        <v>0</v>
      </c>
      <c r="F60" s="47">
        <v>1400</v>
      </c>
      <c r="G60" s="47">
        <f>(D60-E60-F60)*12.36%</f>
        <v>13839.121199999998</v>
      </c>
      <c r="H60" s="47">
        <v>2840.32</v>
      </c>
      <c r="I60" s="47">
        <f t="shared" ref="I60:I69" si="8">(D60-E60-F60+G60+H60)*0.5%</f>
        <v>643.23220600000002</v>
      </c>
      <c r="J60" s="48">
        <f t="shared" ref="J60:J69" si="9">D60-E60-F60+G60+H60+I60</f>
        <v>129289.673406</v>
      </c>
      <c r="K60" s="49">
        <f t="shared" ref="K60:K69" si="10">J60-G60</f>
        <v>115450.55220600001</v>
      </c>
      <c r="M60" s="124"/>
      <c r="N60" s="187"/>
    </row>
    <row r="61" spans="1:15" ht="13.5" thickBot="1">
      <c r="A61" s="172" t="s">
        <v>33</v>
      </c>
      <c r="B61" s="24" t="s">
        <v>90</v>
      </c>
      <c r="C61" s="27">
        <v>2</v>
      </c>
      <c r="D61" s="97">
        <v>113367</v>
      </c>
      <c r="E61" s="17">
        <v>0</v>
      </c>
      <c r="F61" s="5">
        <v>1400</v>
      </c>
      <c r="G61" s="5">
        <f t="shared" ref="G61:G69" si="11">(D61-E61-F61)*12.36%</f>
        <v>13839.121199999998</v>
      </c>
      <c r="H61" s="47">
        <v>2840.32</v>
      </c>
      <c r="I61" s="5">
        <f t="shared" si="8"/>
        <v>643.23220600000002</v>
      </c>
      <c r="J61" s="6">
        <f t="shared" si="9"/>
        <v>129289.673406</v>
      </c>
      <c r="K61" s="15">
        <f t="shared" si="10"/>
        <v>115450.55220600001</v>
      </c>
      <c r="M61" s="124"/>
      <c r="N61" s="187"/>
    </row>
    <row r="62" spans="1:15" ht="13.5" thickBot="1">
      <c r="A62" s="172" t="s">
        <v>33</v>
      </c>
      <c r="B62" s="24" t="s">
        <v>158</v>
      </c>
      <c r="C62" s="27">
        <v>2</v>
      </c>
      <c r="D62" s="97">
        <v>113865</v>
      </c>
      <c r="E62" s="17">
        <v>0</v>
      </c>
      <c r="F62" s="5">
        <v>1400</v>
      </c>
      <c r="G62" s="5">
        <f t="shared" si="11"/>
        <v>13900.673999999999</v>
      </c>
      <c r="H62" s="47">
        <v>2840.32</v>
      </c>
      <c r="I62" s="5">
        <f>(D62-E62-F62+G62+H62)*0.5%</f>
        <v>646.02997000000005</v>
      </c>
      <c r="J62" s="6">
        <f>D62-E62-F62+G62+H62+I62</f>
        <v>129852.02397000001</v>
      </c>
      <c r="K62" s="15">
        <f>J62-G62</f>
        <v>115951.34997000001</v>
      </c>
      <c r="M62" s="124"/>
      <c r="N62" s="187"/>
    </row>
    <row r="63" spans="1:15" ht="13.5" thickBot="1">
      <c r="A63" s="173" t="s">
        <v>82</v>
      </c>
      <c r="B63" s="24" t="s">
        <v>13</v>
      </c>
      <c r="C63" s="27">
        <v>4.2</v>
      </c>
      <c r="D63" s="97">
        <v>112969</v>
      </c>
      <c r="E63" s="17">
        <v>0</v>
      </c>
      <c r="F63" s="5">
        <v>1400</v>
      </c>
      <c r="G63" s="5">
        <f t="shared" si="11"/>
        <v>13789.928399999999</v>
      </c>
      <c r="H63" s="47">
        <v>2840.32</v>
      </c>
      <c r="I63" s="5">
        <f t="shared" si="8"/>
        <v>640.99624200000005</v>
      </c>
      <c r="J63" s="6">
        <f t="shared" si="9"/>
        <v>128840.24464200001</v>
      </c>
      <c r="K63" s="15">
        <f t="shared" si="10"/>
        <v>115050.316242</v>
      </c>
      <c r="M63" s="124"/>
      <c r="N63" s="187"/>
    </row>
    <row r="64" spans="1:15" ht="13.5" thickBot="1">
      <c r="A64" s="173" t="s">
        <v>40</v>
      </c>
      <c r="B64" s="24" t="s">
        <v>39</v>
      </c>
      <c r="C64" s="27">
        <v>6.5</v>
      </c>
      <c r="D64" s="97">
        <v>115855</v>
      </c>
      <c r="E64" s="17">
        <v>0</v>
      </c>
      <c r="F64" s="5">
        <v>1400</v>
      </c>
      <c r="G64" s="5">
        <f t="shared" si="11"/>
        <v>14146.637999999999</v>
      </c>
      <c r="H64" s="47">
        <v>2840.32</v>
      </c>
      <c r="I64" s="5">
        <f t="shared" si="8"/>
        <v>657.20979000000011</v>
      </c>
      <c r="J64" s="6">
        <f t="shared" si="9"/>
        <v>132099.16779000001</v>
      </c>
      <c r="K64" s="15">
        <f t="shared" si="10"/>
        <v>117952.52979</v>
      </c>
      <c r="M64" s="124"/>
      <c r="N64" s="187"/>
    </row>
    <row r="65" spans="1:14" ht="13.5" thickBot="1">
      <c r="A65" s="173" t="s">
        <v>88</v>
      </c>
      <c r="B65" s="24" t="s">
        <v>87</v>
      </c>
      <c r="C65" s="27">
        <v>30</v>
      </c>
      <c r="D65" s="97">
        <v>116306</v>
      </c>
      <c r="E65" s="17">
        <v>0</v>
      </c>
      <c r="F65" s="5">
        <v>1400</v>
      </c>
      <c r="G65" s="5">
        <f t="shared" si="11"/>
        <v>14202.381599999999</v>
      </c>
      <c r="H65" s="47">
        <v>2840.32</v>
      </c>
      <c r="I65" s="5">
        <f t="shared" si="8"/>
        <v>659.74350800000002</v>
      </c>
      <c r="J65" s="6">
        <f t="shared" si="9"/>
        <v>132608.44510800001</v>
      </c>
      <c r="K65" s="15">
        <f t="shared" si="10"/>
        <v>118406.06350800002</v>
      </c>
      <c r="L65" s="65"/>
      <c r="M65" s="124"/>
      <c r="N65" s="187"/>
    </row>
    <row r="66" spans="1:14" ht="13.5" thickBot="1">
      <c r="A66" s="173" t="s">
        <v>81</v>
      </c>
      <c r="B66" s="24" t="s">
        <v>80</v>
      </c>
      <c r="C66" s="27">
        <v>50</v>
      </c>
      <c r="D66" s="97">
        <v>116605</v>
      </c>
      <c r="E66" s="17">
        <v>0</v>
      </c>
      <c r="F66" s="5">
        <v>1400</v>
      </c>
      <c r="G66" s="5">
        <f t="shared" si="11"/>
        <v>14239.337999999998</v>
      </c>
      <c r="H66" s="47">
        <v>2840.32</v>
      </c>
      <c r="I66" s="5">
        <f t="shared" si="8"/>
        <v>661.42328999999995</v>
      </c>
      <c r="J66" s="6">
        <f t="shared" si="9"/>
        <v>132946.08129</v>
      </c>
      <c r="K66" s="15">
        <f t="shared" si="10"/>
        <v>118706.74329</v>
      </c>
      <c r="M66" s="124"/>
      <c r="N66" s="187"/>
    </row>
    <row r="67" spans="1:14" ht="13.5" thickBot="1">
      <c r="A67" s="173" t="s">
        <v>2</v>
      </c>
      <c r="B67" s="24" t="s">
        <v>32</v>
      </c>
      <c r="C67" s="27" t="s">
        <v>30</v>
      </c>
      <c r="D67" s="97">
        <v>108491</v>
      </c>
      <c r="E67" s="17">
        <v>0</v>
      </c>
      <c r="F67" s="17">
        <v>0</v>
      </c>
      <c r="G67" s="5">
        <f t="shared" si="11"/>
        <v>13409.487599999999</v>
      </c>
      <c r="H67" s="47">
        <v>2840.32</v>
      </c>
      <c r="I67" s="5">
        <f t="shared" si="8"/>
        <v>623.70403799999997</v>
      </c>
      <c r="J67" s="6">
        <f t="shared" si="9"/>
        <v>125364.511638</v>
      </c>
      <c r="K67" s="15">
        <f t="shared" si="10"/>
        <v>111955.024038</v>
      </c>
      <c r="M67" s="124"/>
      <c r="N67" s="187"/>
    </row>
    <row r="68" spans="1:14" ht="13.5" thickBot="1">
      <c r="A68" s="173" t="s">
        <v>2</v>
      </c>
      <c r="B68" s="24" t="s">
        <v>34</v>
      </c>
      <c r="C68" s="27" t="s">
        <v>30</v>
      </c>
      <c r="D68" s="97">
        <v>110183</v>
      </c>
      <c r="E68" s="17">
        <v>0</v>
      </c>
      <c r="F68" s="17">
        <v>0</v>
      </c>
      <c r="G68" s="5">
        <f t="shared" si="11"/>
        <v>13618.618799999998</v>
      </c>
      <c r="H68" s="47">
        <v>2840.32</v>
      </c>
      <c r="I68" s="5">
        <f t="shared" si="8"/>
        <v>633.20969400000001</v>
      </c>
      <c r="J68" s="6">
        <f t="shared" si="9"/>
        <v>127275.14849400001</v>
      </c>
      <c r="K68" s="15">
        <f t="shared" si="10"/>
        <v>113656.52969400001</v>
      </c>
      <c r="M68" s="124"/>
      <c r="N68" s="187"/>
    </row>
    <row r="69" spans="1:14" ht="13.5" thickBot="1">
      <c r="A69" s="174" t="s">
        <v>2</v>
      </c>
      <c r="B69" s="53" t="s">
        <v>35</v>
      </c>
      <c r="C69" s="28" t="s">
        <v>30</v>
      </c>
      <c r="D69" s="98">
        <v>109636</v>
      </c>
      <c r="E69" s="26">
        <v>0</v>
      </c>
      <c r="F69" s="26">
        <v>0</v>
      </c>
      <c r="G69" s="22">
        <f t="shared" si="11"/>
        <v>13551.009599999999</v>
      </c>
      <c r="H69" s="47">
        <v>2840.32</v>
      </c>
      <c r="I69" s="22">
        <f t="shared" si="8"/>
        <v>630.13664800000004</v>
      </c>
      <c r="J69" s="32">
        <f t="shared" si="9"/>
        <v>126657.46624800001</v>
      </c>
      <c r="K69" s="23">
        <f t="shared" si="10"/>
        <v>113106.45664800001</v>
      </c>
      <c r="M69" s="124"/>
      <c r="N69" s="187"/>
    </row>
    <row r="70" spans="1:14">
      <c r="M70" s="77"/>
    </row>
    <row r="71" spans="1:14" ht="13.5">
      <c r="A71" s="57"/>
      <c r="M71" s="77"/>
    </row>
    <row r="72" spans="1:14">
      <c r="M72" s="77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0"/>
  <sheetViews>
    <sheetView topLeftCell="A10" workbookViewId="0">
      <selection activeCell="G40" sqref="G40"/>
    </sheetView>
  </sheetViews>
  <sheetFormatPr defaultRowHeight="12.75"/>
  <cols>
    <col min="1" max="1" width="14.5703125" customWidth="1"/>
    <col min="2" max="2" width="24.85546875" bestFit="1" customWidth="1"/>
    <col min="3" max="3" width="6.28515625" bestFit="1" customWidth="1"/>
    <col min="4" max="4" width="9.28515625" customWidth="1"/>
    <col min="5" max="5" width="8.5703125" customWidth="1"/>
    <col min="6" max="6" width="10.28515625" customWidth="1"/>
    <col min="7" max="7" width="11.7109375" bestFit="1" customWidth="1"/>
    <col min="8" max="8" width="8.7109375" customWidth="1"/>
  </cols>
  <sheetData>
    <row r="1" spans="1:8" ht="13.5" thickBot="1"/>
    <row r="2" spans="1:8" ht="23.25">
      <c r="A2" s="260" t="s">
        <v>110</v>
      </c>
      <c r="B2" s="260"/>
      <c r="C2" s="260"/>
      <c r="D2" s="260"/>
      <c r="E2" s="260"/>
      <c r="F2" s="260"/>
      <c r="G2" s="260"/>
      <c r="H2" s="272"/>
    </row>
    <row r="3" spans="1:8" ht="16.5">
      <c r="A3" s="85" t="s">
        <v>111</v>
      </c>
      <c r="B3" s="85"/>
      <c r="C3" s="85"/>
      <c r="D3" s="85"/>
      <c r="E3" s="85"/>
      <c r="F3" s="85"/>
      <c r="G3" s="85"/>
      <c r="H3" s="142"/>
    </row>
    <row r="4" spans="1:8" ht="15">
      <c r="A4" s="247" t="s">
        <v>106</v>
      </c>
      <c r="B4" s="247"/>
      <c r="C4" s="247"/>
      <c r="D4" s="247"/>
      <c r="E4" s="247"/>
      <c r="F4" s="247"/>
      <c r="G4" s="247"/>
      <c r="H4" s="143"/>
    </row>
    <row r="5" spans="1:8" ht="15">
      <c r="A5" s="247" t="s">
        <v>107</v>
      </c>
      <c r="B5" s="247"/>
      <c r="C5" s="247"/>
      <c r="D5" s="247"/>
      <c r="E5" s="247"/>
      <c r="F5" s="247"/>
      <c r="G5" s="247"/>
      <c r="H5" s="143"/>
    </row>
    <row r="6" spans="1:8" ht="15">
      <c r="A6" s="247" t="s">
        <v>108</v>
      </c>
      <c r="B6" s="247"/>
      <c r="C6" s="247"/>
      <c r="D6" s="247"/>
      <c r="E6" s="247"/>
      <c r="F6" s="247"/>
      <c r="G6" s="247"/>
      <c r="H6" s="143"/>
    </row>
    <row r="7" spans="1:8" ht="18">
      <c r="A7" s="267" t="s">
        <v>109</v>
      </c>
      <c r="B7" s="267"/>
      <c r="C7" s="267"/>
      <c r="D7" s="267"/>
      <c r="E7" s="267"/>
      <c r="F7" s="267"/>
      <c r="G7" s="267"/>
      <c r="H7" s="268"/>
    </row>
    <row r="8" spans="1:8" ht="18.75" thickBot="1">
      <c r="A8" s="144"/>
      <c r="B8" s="144"/>
      <c r="C8" s="144"/>
      <c r="D8" s="144"/>
      <c r="E8" s="144"/>
      <c r="F8" s="144"/>
      <c r="G8" s="144"/>
      <c r="H8" s="145"/>
    </row>
    <row r="9" spans="1:8" ht="15.75" thickBot="1">
      <c r="A9" s="146" t="s">
        <v>203</v>
      </c>
      <c r="B9" s="147"/>
      <c r="C9" s="147"/>
      <c r="D9" s="147"/>
      <c r="E9" s="147"/>
      <c r="F9" s="147"/>
      <c r="G9" s="148"/>
      <c r="H9" s="149"/>
    </row>
    <row r="10" spans="1:8" ht="16.5" thickBot="1">
      <c r="A10" s="269" t="s">
        <v>29</v>
      </c>
      <c r="B10" s="270"/>
      <c r="C10" s="270"/>
      <c r="D10" s="270"/>
      <c r="E10" s="270"/>
      <c r="F10" s="270"/>
      <c r="G10" s="271"/>
    </row>
    <row r="11" spans="1:8" ht="13.5" thickBot="1">
      <c r="A11" s="232" t="s">
        <v>15</v>
      </c>
      <c r="B11" s="233"/>
      <c r="C11" s="43" t="s">
        <v>8</v>
      </c>
      <c r="D11" s="159" t="s">
        <v>0</v>
      </c>
      <c r="E11" s="159" t="s">
        <v>177</v>
      </c>
      <c r="F11" s="42" t="s">
        <v>141</v>
      </c>
      <c r="G11" s="160" t="s">
        <v>1</v>
      </c>
    </row>
    <row r="12" spans="1:8" ht="13.5" thickBot="1">
      <c r="A12" s="44" t="s">
        <v>198</v>
      </c>
      <c r="B12" s="45" t="s">
        <v>130</v>
      </c>
      <c r="C12" s="46">
        <v>11</v>
      </c>
      <c r="D12" s="104">
        <v>107587</v>
      </c>
      <c r="E12" s="115">
        <v>1400</v>
      </c>
      <c r="F12" s="104">
        <f t="shared" ref="F12:F29" si="0">(D12-E12)*12.36%</f>
        <v>13124.713199999998</v>
      </c>
      <c r="G12" s="150">
        <f>D12-E12+F12</f>
        <v>119311.7132</v>
      </c>
    </row>
    <row r="13" spans="1:8" ht="13.5" thickBot="1">
      <c r="A13" s="13" t="s">
        <v>198</v>
      </c>
      <c r="B13" s="4" t="s">
        <v>178</v>
      </c>
      <c r="C13" s="27" t="s">
        <v>129</v>
      </c>
      <c r="D13" s="92">
        <v>106937</v>
      </c>
      <c r="E13" s="115">
        <v>1400</v>
      </c>
      <c r="F13" s="92">
        <f t="shared" si="0"/>
        <v>13044.373199999998</v>
      </c>
      <c r="G13" s="161">
        <f t="shared" ref="G13:G29" si="1">D13-E13+F13</f>
        <v>118581.3732</v>
      </c>
    </row>
    <row r="14" spans="1:8" ht="13.5" thickBot="1">
      <c r="A14" s="13" t="s">
        <v>198</v>
      </c>
      <c r="B14" s="4" t="s">
        <v>22</v>
      </c>
      <c r="C14" s="27">
        <v>6</v>
      </c>
      <c r="D14" s="92">
        <v>108387</v>
      </c>
      <c r="E14" s="115">
        <v>1400</v>
      </c>
      <c r="F14" s="92">
        <f t="shared" si="0"/>
        <v>13223.593199999999</v>
      </c>
      <c r="G14" s="161">
        <f t="shared" si="1"/>
        <v>120210.5932</v>
      </c>
    </row>
    <row r="15" spans="1:8" ht="13.5" thickBot="1">
      <c r="A15" s="13" t="s">
        <v>198</v>
      </c>
      <c r="B15" s="4" t="s">
        <v>23</v>
      </c>
      <c r="C15" s="27">
        <v>3</v>
      </c>
      <c r="D15" s="92">
        <v>108387</v>
      </c>
      <c r="E15" s="115">
        <v>1400</v>
      </c>
      <c r="F15" s="92">
        <f t="shared" si="0"/>
        <v>13223.593199999999</v>
      </c>
      <c r="G15" s="161">
        <f t="shared" si="1"/>
        <v>120210.5932</v>
      </c>
    </row>
    <row r="16" spans="1:8" ht="13.5" thickBot="1">
      <c r="A16" s="13" t="s">
        <v>7</v>
      </c>
      <c r="B16" s="4" t="s">
        <v>19</v>
      </c>
      <c r="C16" s="27">
        <v>3</v>
      </c>
      <c r="D16" s="92">
        <v>110187</v>
      </c>
      <c r="E16" s="115">
        <v>1400</v>
      </c>
      <c r="F16" s="92">
        <f t="shared" si="0"/>
        <v>13446.073199999999</v>
      </c>
      <c r="G16" s="161">
        <f t="shared" si="1"/>
        <v>122233.0732</v>
      </c>
    </row>
    <row r="17" spans="1:7" ht="13.5" thickBot="1">
      <c r="A17" s="13" t="s">
        <v>20</v>
      </c>
      <c r="B17" s="4" t="s">
        <v>21</v>
      </c>
      <c r="C17" s="27">
        <v>11</v>
      </c>
      <c r="D17" s="92">
        <v>110287</v>
      </c>
      <c r="E17" s="115">
        <v>1400</v>
      </c>
      <c r="F17" s="92">
        <f t="shared" si="0"/>
        <v>13458.433199999999</v>
      </c>
      <c r="G17" s="161">
        <f t="shared" si="1"/>
        <v>122345.4332</v>
      </c>
    </row>
    <row r="18" spans="1:7" ht="13.5" thickBot="1">
      <c r="A18" s="13" t="s">
        <v>199</v>
      </c>
      <c r="B18" s="4" t="s">
        <v>89</v>
      </c>
      <c r="C18" s="27">
        <v>12</v>
      </c>
      <c r="D18" s="92">
        <v>113187</v>
      </c>
      <c r="E18" s="115">
        <v>1400</v>
      </c>
      <c r="F18" s="92">
        <f t="shared" si="0"/>
        <v>13816.873199999998</v>
      </c>
      <c r="G18" s="161">
        <f t="shared" si="1"/>
        <v>125603.8732</v>
      </c>
    </row>
    <row r="19" spans="1:7" ht="13.5" thickBot="1">
      <c r="A19" s="13" t="s">
        <v>199</v>
      </c>
      <c r="B19" s="4" t="s">
        <v>124</v>
      </c>
      <c r="C19" s="27"/>
      <c r="D19" s="92">
        <v>109987</v>
      </c>
      <c r="E19" s="115">
        <v>1400</v>
      </c>
      <c r="F19" s="92">
        <f t="shared" si="0"/>
        <v>13421.3532</v>
      </c>
      <c r="G19" s="161">
        <f t="shared" si="1"/>
        <v>122008.3532</v>
      </c>
    </row>
    <row r="20" spans="1:7" ht="13.5" thickBot="1">
      <c r="A20" s="13" t="s">
        <v>133</v>
      </c>
      <c r="B20" s="4" t="s">
        <v>132</v>
      </c>
      <c r="C20" s="27">
        <v>12</v>
      </c>
      <c r="D20" s="92">
        <v>110207</v>
      </c>
      <c r="E20" s="115">
        <v>1400</v>
      </c>
      <c r="F20" s="92">
        <f t="shared" si="0"/>
        <v>13448.545199999999</v>
      </c>
      <c r="G20" s="161">
        <f t="shared" si="1"/>
        <v>122255.54519999999</v>
      </c>
    </row>
    <row r="21" spans="1:7" ht="13.5" thickBot="1">
      <c r="A21" s="13" t="s">
        <v>133</v>
      </c>
      <c r="B21" s="4" t="s">
        <v>134</v>
      </c>
      <c r="C21" s="27">
        <v>12</v>
      </c>
      <c r="D21" s="92">
        <v>110587</v>
      </c>
      <c r="E21" s="115">
        <v>1400</v>
      </c>
      <c r="F21" s="92">
        <f t="shared" si="0"/>
        <v>13495.513199999999</v>
      </c>
      <c r="G21" s="161">
        <f t="shared" si="1"/>
        <v>122682.5132</v>
      </c>
    </row>
    <row r="22" spans="1:7" ht="13.5" thickBot="1">
      <c r="A22" s="13" t="s">
        <v>133</v>
      </c>
      <c r="B22" s="4" t="s">
        <v>179</v>
      </c>
      <c r="C22" s="27">
        <v>10</v>
      </c>
      <c r="D22" s="92">
        <v>111887</v>
      </c>
      <c r="E22" s="115">
        <v>1400</v>
      </c>
      <c r="F22" s="92">
        <f t="shared" si="0"/>
        <v>13656.193199999998</v>
      </c>
      <c r="G22" s="161">
        <f t="shared" si="1"/>
        <v>124143.19319999999</v>
      </c>
    </row>
    <row r="23" spans="1:7" ht="13.5" thickBot="1">
      <c r="A23" s="13" t="s">
        <v>123</v>
      </c>
      <c r="B23" s="4" t="s">
        <v>122</v>
      </c>
      <c r="C23" s="27">
        <v>1.9</v>
      </c>
      <c r="D23" s="92">
        <v>113687</v>
      </c>
      <c r="E23" s="115">
        <v>1400</v>
      </c>
      <c r="F23" s="92">
        <f t="shared" si="0"/>
        <v>13878.673199999999</v>
      </c>
      <c r="G23" s="161">
        <f t="shared" si="1"/>
        <v>126165.6732</v>
      </c>
    </row>
    <row r="24" spans="1:7" ht="13.5" thickBot="1">
      <c r="A24" s="13" t="s">
        <v>133</v>
      </c>
      <c r="B24" s="4" t="s">
        <v>104</v>
      </c>
      <c r="C24" s="27">
        <v>3</v>
      </c>
      <c r="D24" s="92">
        <v>110087</v>
      </c>
      <c r="E24" s="115">
        <v>1400</v>
      </c>
      <c r="F24" s="92">
        <f t="shared" si="0"/>
        <v>13433.713199999998</v>
      </c>
      <c r="G24" s="161">
        <f t="shared" si="1"/>
        <v>122120.7132</v>
      </c>
    </row>
    <row r="25" spans="1:7" ht="13.5" thickBot="1">
      <c r="A25" s="13" t="s">
        <v>133</v>
      </c>
      <c r="B25" s="4" t="s">
        <v>113</v>
      </c>
      <c r="C25" s="27">
        <v>8</v>
      </c>
      <c r="D25" s="92">
        <v>114637</v>
      </c>
      <c r="E25" s="115">
        <v>1400</v>
      </c>
      <c r="F25" s="92">
        <f t="shared" si="0"/>
        <v>13996.093199999999</v>
      </c>
      <c r="G25" s="161">
        <f t="shared" si="1"/>
        <v>127233.0932</v>
      </c>
    </row>
    <row r="26" spans="1:7" ht="13.5" thickBot="1">
      <c r="A26" s="13" t="s">
        <v>133</v>
      </c>
      <c r="B26" s="4" t="s">
        <v>131</v>
      </c>
      <c r="C26" s="27"/>
      <c r="D26" s="92">
        <v>110337</v>
      </c>
      <c r="E26" s="115">
        <v>1400</v>
      </c>
      <c r="F26" s="92">
        <f t="shared" si="0"/>
        <v>13464.613199999998</v>
      </c>
      <c r="G26" s="161">
        <f t="shared" si="1"/>
        <v>122401.61319999999</v>
      </c>
    </row>
    <row r="27" spans="1:7" ht="13.5" thickBot="1">
      <c r="A27" s="74" t="s">
        <v>125</v>
      </c>
      <c r="B27" s="4" t="s">
        <v>180</v>
      </c>
      <c r="C27" s="27" t="s">
        <v>128</v>
      </c>
      <c r="D27" s="92">
        <v>109737</v>
      </c>
      <c r="E27" s="115">
        <v>1400</v>
      </c>
      <c r="F27" s="92">
        <f t="shared" si="0"/>
        <v>13390.453199999998</v>
      </c>
      <c r="G27" s="161">
        <f t="shared" si="1"/>
        <v>121727.4532</v>
      </c>
    </row>
    <row r="28" spans="1:7" ht="13.5" thickBot="1">
      <c r="A28" s="13" t="s">
        <v>2</v>
      </c>
      <c r="B28" s="4" t="s">
        <v>94</v>
      </c>
      <c r="C28" s="27" t="s">
        <v>30</v>
      </c>
      <c r="D28" s="92">
        <v>101637</v>
      </c>
      <c r="E28" s="115">
        <v>0</v>
      </c>
      <c r="F28" s="92">
        <f t="shared" si="0"/>
        <v>12562.333199999999</v>
      </c>
      <c r="G28" s="161">
        <f t="shared" si="1"/>
        <v>114199.33319999999</v>
      </c>
    </row>
    <row r="29" spans="1:7" ht="13.5" thickBot="1">
      <c r="A29" s="20" t="s">
        <v>2</v>
      </c>
      <c r="B29" s="21" t="s">
        <v>95</v>
      </c>
      <c r="C29" s="28" t="s">
        <v>30</v>
      </c>
      <c r="D29" s="95">
        <v>101637</v>
      </c>
      <c r="E29" s="176">
        <v>0</v>
      </c>
      <c r="F29" s="95">
        <f t="shared" si="0"/>
        <v>12562.333199999999</v>
      </c>
      <c r="G29" s="139">
        <f t="shared" si="1"/>
        <v>114199.33319999999</v>
      </c>
    </row>
    <row r="30" spans="1:7" ht="13.5" thickBot="1">
      <c r="B30" s="3"/>
      <c r="D30" s="7"/>
      <c r="E30" s="7"/>
      <c r="F30" s="7"/>
      <c r="G30" s="7"/>
    </row>
    <row r="31" spans="1:7" ht="16.5" thickBot="1">
      <c r="A31" s="257" t="s">
        <v>24</v>
      </c>
      <c r="B31" s="258"/>
      <c r="C31" s="258"/>
      <c r="D31" s="258"/>
      <c r="E31" s="258"/>
      <c r="F31" s="258"/>
      <c r="G31" s="265"/>
    </row>
    <row r="32" spans="1:7" ht="13.5" thickBot="1">
      <c r="A32" s="245" t="s">
        <v>15</v>
      </c>
      <c r="B32" s="262"/>
      <c r="C32" s="162" t="s">
        <v>8</v>
      </c>
      <c r="D32" s="159" t="s">
        <v>0</v>
      </c>
      <c r="E32" s="159" t="s">
        <v>177</v>
      </c>
      <c r="F32" s="42" t="s">
        <v>141</v>
      </c>
      <c r="G32" s="160" t="s">
        <v>1</v>
      </c>
    </row>
    <row r="33" spans="1:7" ht="13.5" thickBot="1">
      <c r="A33" s="44" t="s">
        <v>7</v>
      </c>
      <c r="B33" s="45" t="s">
        <v>25</v>
      </c>
      <c r="C33" s="46">
        <v>0.9</v>
      </c>
      <c r="D33" s="104">
        <v>110292</v>
      </c>
      <c r="E33" s="115">
        <v>1400</v>
      </c>
      <c r="F33" s="104">
        <f t="shared" ref="F33:F56" si="2">(D33-E33)*12.36%</f>
        <v>13459.051199999998</v>
      </c>
      <c r="G33" s="150">
        <f t="shared" ref="G33:G56" si="3">D33-E33+F33</f>
        <v>122351.0512</v>
      </c>
    </row>
    <row r="34" spans="1:7" ht="13.5" thickBot="1">
      <c r="A34" s="13" t="s">
        <v>136</v>
      </c>
      <c r="B34" s="34" t="s">
        <v>135</v>
      </c>
      <c r="C34" s="35">
        <v>1</v>
      </c>
      <c r="D34" s="94">
        <v>111942</v>
      </c>
      <c r="E34" s="115">
        <v>1400</v>
      </c>
      <c r="F34" s="94">
        <f t="shared" si="2"/>
        <v>13662.991199999999</v>
      </c>
      <c r="G34" s="161">
        <f t="shared" si="3"/>
        <v>124204.9912</v>
      </c>
    </row>
    <row r="35" spans="1:7" ht="13.5" thickBot="1">
      <c r="A35" s="151" t="s">
        <v>139</v>
      </c>
      <c r="B35" s="34" t="s">
        <v>137</v>
      </c>
      <c r="C35" s="35">
        <v>1.2</v>
      </c>
      <c r="D35" s="94">
        <v>110992</v>
      </c>
      <c r="E35" s="115">
        <v>1400</v>
      </c>
      <c r="F35" s="94">
        <f t="shared" si="2"/>
        <v>13545.571199999998</v>
      </c>
      <c r="G35" s="161">
        <f t="shared" si="3"/>
        <v>123137.57120000001</v>
      </c>
    </row>
    <row r="36" spans="1:7" ht="13.5" thickBot="1">
      <c r="A36" s="151" t="s">
        <v>6</v>
      </c>
      <c r="B36" s="9" t="s">
        <v>12</v>
      </c>
      <c r="C36" s="27">
        <v>8</v>
      </c>
      <c r="D36" s="94">
        <v>111292</v>
      </c>
      <c r="E36" s="115">
        <v>1400</v>
      </c>
      <c r="F36" s="94">
        <f t="shared" si="2"/>
        <v>13582.651199999998</v>
      </c>
      <c r="G36" s="161">
        <f t="shared" si="3"/>
        <v>123474.65119999999</v>
      </c>
    </row>
    <row r="37" spans="1:7" ht="13.5" thickBot="1">
      <c r="A37" s="14" t="s">
        <v>6</v>
      </c>
      <c r="B37" s="9" t="s">
        <v>140</v>
      </c>
      <c r="C37" s="27">
        <v>8</v>
      </c>
      <c r="D37" s="94">
        <v>112792</v>
      </c>
      <c r="E37" s="115">
        <v>1400</v>
      </c>
      <c r="F37" s="94">
        <f t="shared" si="2"/>
        <v>13768.051199999998</v>
      </c>
      <c r="G37" s="161">
        <f t="shared" si="3"/>
        <v>125160.0512</v>
      </c>
    </row>
    <row r="38" spans="1:7" ht="13.5" thickBot="1">
      <c r="A38" s="14" t="s">
        <v>26</v>
      </c>
      <c r="B38" s="9" t="s">
        <v>27</v>
      </c>
      <c r="C38" s="27">
        <v>8</v>
      </c>
      <c r="D38" s="94">
        <v>108582</v>
      </c>
      <c r="E38" s="115">
        <v>1400</v>
      </c>
      <c r="F38" s="94">
        <f t="shared" si="2"/>
        <v>13247.695199999998</v>
      </c>
      <c r="G38" s="161">
        <f t="shared" si="3"/>
        <v>120429.6952</v>
      </c>
    </row>
    <row r="39" spans="1:7" ht="13.5" thickBot="1">
      <c r="A39" s="14" t="s">
        <v>26</v>
      </c>
      <c r="B39" s="9" t="s">
        <v>112</v>
      </c>
      <c r="C39" s="27">
        <v>18</v>
      </c>
      <c r="D39" s="94">
        <v>109792</v>
      </c>
      <c r="E39" s="115">
        <v>1400</v>
      </c>
      <c r="F39" s="94">
        <f t="shared" si="2"/>
        <v>13397.251199999999</v>
      </c>
      <c r="G39" s="161">
        <f t="shared" si="3"/>
        <v>121789.2512</v>
      </c>
    </row>
    <row r="40" spans="1:7" ht="13.5" thickBot="1">
      <c r="A40" s="14" t="s">
        <v>10</v>
      </c>
      <c r="B40" s="9" t="s">
        <v>9</v>
      </c>
      <c r="C40" s="27">
        <v>1.2</v>
      </c>
      <c r="D40" s="94">
        <v>112672</v>
      </c>
      <c r="E40" s="115">
        <v>1400</v>
      </c>
      <c r="F40" s="94">
        <f t="shared" si="2"/>
        <v>13753.219199999998</v>
      </c>
      <c r="G40" s="161">
        <f t="shared" si="3"/>
        <v>125025.21919999999</v>
      </c>
    </row>
    <row r="41" spans="1:7" ht="13.5" thickBot="1">
      <c r="A41" s="14" t="s">
        <v>78</v>
      </c>
      <c r="B41" s="9" t="s">
        <v>76</v>
      </c>
      <c r="C41" s="27">
        <v>0.35</v>
      </c>
      <c r="D41" s="94">
        <v>118332</v>
      </c>
      <c r="E41" s="115">
        <v>1400</v>
      </c>
      <c r="F41" s="94">
        <f t="shared" si="2"/>
        <v>14452.795199999999</v>
      </c>
      <c r="G41" s="161">
        <f t="shared" si="3"/>
        <v>131384.79519999999</v>
      </c>
    </row>
    <row r="42" spans="1:7" ht="13.5" thickBot="1">
      <c r="A42" s="14" t="s">
        <v>79</v>
      </c>
      <c r="B42" s="4" t="s">
        <v>77</v>
      </c>
      <c r="C42" s="27">
        <v>0.12</v>
      </c>
      <c r="D42" s="94">
        <v>115632</v>
      </c>
      <c r="E42" s="115">
        <v>1400</v>
      </c>
      <c r="F42" s="94">
        <f t="shared" si="2"/>
        <v>14119.075199999999</v>
      </c>
      <c r="G42" s="161">
        <f t="shared" si="3"/>
        <v>128351.07519999999</v>
      </c>
    </row>
    <row r="43" spans="1:7" ht="13.5" thickBot="1">
      <c r="A43" s="91" t="s">
        <v>11</v>
      </c>
      <c r="B43" s="102" t="s">
        <v>151</v>
      </c>
      <c r="C43" s="27">
        <v>0.28000000000000003</v>
      </c>
      <c r="D43" s="94">
        <v>114282</v>
      </c>
      <c r="E43" s="115">
        <v>1400</v>
      </c>
      <c r="F43" s="94">
        <f t="shared" si="2"/>
        <v>13952.215199999999</v>
      </c>
      <c r="G43" s="161">
        <f t="shared" si="3"/>
        <v>126834.21520000001</v>
      </c>
    </row>
    <row r="44" spans="1:7" ht="13.5" thickBot="1">
      <c r="A44" s="91" t="s">
        <v>11</v>
      </c>
      <c r="B44" s="102" t="s">
        <v>149</v>
      </c>
      <c r="C44" s="27">
        <v>0.22</v>
      </c>
      <c r="D44" s="94">
        <v>114282</v>
      </c>
      <c r="E44" s="115">
        <v>1400</v>
      </c>
      <c r="F44" s="94">
        <f t="shared" si="2"/>
        <v>13952.215199999999</v>
      </c>
      <c r="G44" s="161">
        <f t="shared" si="3"/>
        <v>126834.21520000001</v>
      </c>
    </row>
    <row r="45" spans="1:7" ht="13.5" thickBot="1">
      <c r="A45" s="14" t="s">
        <v>120</v>
      </c>
      <c r="B45" s="9" t="s">
        <v>121</v>
      </c>
      <c r="C45" s="27">
        <v>0.3</v>
      </c>
      <c r="D45" s="94">
        <v>113092</v>
      </c>
      <c r="E45" s="115">
        <v>1400</v>
      </c>
      <c r="F45" s="94">
        <f t="shared" si="2"/>
        <v>13805.131199999998</v>
      </c>
      <c r="G45" s="161">
        <f t="shared" si="3"/>
        <v>125497.1312</v>
      </c>
    </row>
    <row r="46" spans="1:7" ht="13.5" thickBot="1">
      <c r="A46" s="14" t="s">
        <v>36</v>
      </c>
      <c r="B46" s="9" t="s">
        <v>37</v>
      </c>
      <c r="C46" s="27">
        <v>0.43</v>
      </c>
      <c r="D46" s="94">
        <v>119142</v>
      </c>
      <c r="E46" s="115">
        <v>1400</v>
      </c>
      <c r="F46" s="94">
        <f t="shared" si="2"/>
        <v>14552.911199999999</v>
      </c>
      <c r="G46" s="161">
        <f t="shared" si="3"/>
        <v>132294.9112</v>
      </c>
    </row>
    <row r="47" spans="1:7" ht="13.5" thickBot="1">
      <c r="A47" s="14" t="s">
        <v>36</v>
      </c>
      <c r="B47" s="9" t="s">
        <v>118</v>
      </c>
      <c r="C47" s="27">
        <v>0.22</v>
      </c>
      <c r="D47" s="94">
        <v>120592</v>
      </c>
      <c r="E47" s="115">
        <v>1400</v>
      </c>
      <c r="F47" s="94">
        <f t="shared" si="2"/>
        <v>14732.131199999998</v>
      </c>
      <c r="G47" s="161">
        <f t="shared" si="3"/>
        <v>133924.1312</v>
      </c>
    </row>
    <row r="48" spans="1:7" ht="13.5" thickBot="1">
      <c r="A48" s="14" t="s">
        <v>36</v>
      </c>
      <c r="B48" s="9" t="s">
        <v>38</v>
      </c>
      <c r="C48" s="27">
        <v>0.33</v>
      </c>
      <c r="D48" s="94">
        <v>120635</v>
      </c>
      <c r="E48" s="115">
        <v>1400</v>
      </c>
      <c r="F48" s="94">
        <f t="shared" si="2"/>
        <v>14737.445999999998</v>
      </c>
      <c r="G48" s="161">
        <f t="shared" si="3"/>
        <v>133972.446</v>
      </c>
    </row>
    <row r="49" spans="1:7" ht="13.5" thickBot="1">
      <c r="A49" s="13" t="s">
        <v>36</v>
      </c>
      <c r="B49" s="4" t="s">
        <v>114</v>
      </c>
      <c r="C49" s="27"/>
      <c r="D49" s="94">
        <v>114812</v>
      </c>
      <c r="E49" s="115">
        <v>1400</v>
      </c>
      <c r="F49" s="94">
        <f t="shared" si="2"/>
        <v>14017.723199999999</v>
      </c>
      <c r="G49" s="161">
        <f t="shared" si="3"/>
        <v>127429.72319999999</v>
      </c>
    </row>
    <row r="50" spans="1:7" ht="13.5" thickBot="1">
      <c r="A50" s="13" t="s">
        <v>36</v>
      </c>
      <c r="B50" s="4" t="s">
        <v>145</v>
      </c>
      <c r="C50" s="27"/>
      <c r="D50" s="94">
        <v>116982</v>
      </c>
      <c r="E50" s="115">
        <v>1400</v>
      </c>
      <c r="F50" s="94">
        <f t="shared" si="2"/>
        <v>14285.935199999998</v>
      </c>
      <c r="G50" s="161">
        <f t="shared" si="3"/>
        <v>129867.93519999999</v>
      </c>
    </row>
    <row r="51" spans="1:7" ht="13.5" thickBot="1">
      <c r="A51" s="13" t="s">
        <v>36</v>
      </c>
      <c r="B51" s="4" t="s">
        <v>138</v>
      </c>
      <c r="C51" s="27"/>
      <c r="D51" s="94">
        <v>115002</v>
      </c>
      <c r="E51" s="115">
        <v>1400</v>
      </c>
      <c r="F51" s="94">
        <f t="shared" si="2"/>
        <v>14041.207199999999</v>
      </c>
      <c r="G51" s="161">
        <f t="shared" si="3"/>
        <v>127643.2072</v>
      </c>
    </row>
    <row r="52" spans="1:7" ht="13.5" thickBot="1">
      <c r="A52" s="14" t="s">
        <v>2</v>
      </c>
      <c r="B52" s="9" t="s">
        <v>3</v>
      </c>
      <c r="C52" s="27" t="s">
        <v>30</v>
      </c>
      <c r="D52" s="94">
        <v>104392</v>
      </c>
      <c r="E52" s="115">
        <v>0</v>
      </c>
      <c r="F52" s="94">
        <f t="shared" si="2"/>
        <v>12902.851199999999</v>
      </c>
      <c r="G52" s="161">
        <f t="shared" si="3"/>
        <v>117294.8512</v>
      </c>
    </row>
    <row r="53" spans="1:7" ht="13.5" thickBot="1">
      <c r="A53" s="14" t="s">
        <v>2</v>
      </c>
      <c r="B53" s="9" t="s">
        <v>4</v>
      </c>
      <c r="C53" s="27" t="s">
        <v>30</v>
      </c>
      <c r="D53" s="94">
        <v>105292</v>
      </c>
      <c r="E53" s="115">
        <v>0</v>
      </c>
      <c r="F53" s="94">
        <f t="shared" si="2"/>
        <v>13014.091199999999</v>
      </c>
      <c r="G53" s="161">
        <f t="shared" si="3"/>
        <v>118306.0912</v>
      </c>
    </row>
    <row r="54" spans="1:7" ht="13.5" thickBot="1">
      <c r="A54" s="13" t="s">
        <v>2</v>
      </c>
      <c r="B54" s="4" t="s">
        <v>14</v>
      </c>
      <c r="C54" s="27" t="s">
        <v>30</v>
      </c>
      <c r="D54" s="94">
        <v>108342</v>
      </c>
      <c r="E54" s="115">
        <v>0</v>
      </c>
      <c r="F54" s="94">
        <f t="shared" si="2"/>
        <v>13391.071199999998</v>
      </c>
      <c r="G54" s="161">
        <f t="shared" si="3"/>
        <v>121733.07120000001</v>
      </c>
    </row>
    <row r="55" spans="1:7" ht="13.5" thickBot="1">
      <c r="A55" s="14" t="s">
        <v>2</v>
      </c>
      <c r="B55" s="9" t="s">
        <v>5</v>
      </c>
      <c r="C55" s="27" t="s">
        <v>30</v>
      </c>
      <c r="D55" s="94">
        <v>104082</v>
      </c>
      <c r="E55" s="115">
        <v>0</v>
      </c>
      <c r="F55" s="94">
        <f t="shared" si="2"/>
        <v>12864.535199999998</v>
      </c>
      <c r="G55" s="161">
        <f t="shared" si="3"/>
        <v>116946.5352</v>
      </c>
    </row>
    <row r="56" spans="1:7" ht="13.5" thickBot="1">
      <c r="A56" s="50" t="s">
        <v>2</v>
      </c>
      <c r="B56" s="51" t="s">
        <v>31</v>
      </c>
      <c r="C56" s="28" t="s">
        <v>30</v>
      </c>
      <c r="D56" s="105">
        <v>109782</v>
      </c>
      <c r="E56" s="176">
        <v>0</v>
      </c>
      <c r="F56" s="105">
        <f t="shared" si="2"/>
        <v>13569.055199999999</v>
      </c>
      <c r="G56" s="139">
        <f t="shared" si="3"/>
        <v>123351.0552</v>
      </c>
    </row>
    <row r="57" spans="1:7" ht="13.5" thickBot="1">
      <c r="B57" s="3"/>
      <c r="D57" s="7"/>
      <c r="E57" s="7"/>
      <c r="F57" s="7"/>
      <c r="G57" s="7"/>
    </row>
    <row r="58" spans="1:7" ht="16.5" thickBot="1">
      <c r="A58" s="236" t="s">
        <v>28</v>
      </c>
      <c r="B58" s="263"/>
      <c r="C58" s="263"/>
      <c r="D58" s="263"/>
      <c r="E58" s="263"/>
      <c r="F58" s="263"/>
      <c r="G58" s="266"/>
    </row>
    <row r="59" spans="1:7" ht="13.5" thickBot="1">
      <c r="A59" s="232" t="s">
        <v>15</v>
      </c>
      <c r="B59" s="233"/>
      <c r="C59" s="42" t="s">
        <v>8</v>
      </c>
      <c r="D59" s="159" t="s">
        <v>0</v>
      </c>
      <c r="E59" s="159" t="s">
        <v>177</v>
      </c>
      <c r="F59" s="42" t="s">
        <v>141</v>
      </c>
      <c r="G59" s="160" t="s">
        <v>1</v>
      </c>
    </row>
    <row r="60" spans="1:7" ht="13.5" thickBot="1">
      <c r="A60" s="109" t="s">
        <v>33</v>
      </c>
      <c r="B60" s="110" t="s">
        <v>91</v>
      </c>
      <c r="C60" s="46">
        <v>0.92</v>
      </c>
      <c r="D60" s="111">
        <v>116192</v>
      </c>
      <c r="E60" s="115">
        <v>1400</v>
      </c>
      <c r="F60" s="104">
        <f t="shared" ref="F60:F69" si="4">(D60-E60)*12.36%</f>
        <v>14188.291199999998</v>
      </c>
      <c r="G60" s="150">
        <f t="shared" ref="G60:G69" si="5">D60-E60+F60</f>
        <v>128980.29119999999</v>
      </c>
    </row>
    <row r="61" spans="1:7" ht="13.5" thickBot="1">
      <c r="A61" s="54" t="s">
        <v>33</v>
      </c>
      <c r="B61" s="55" t="s">
        <v>90</v>
      </c>
      <c r="C61" s="35">
        <v>2</v>
      </c>
      <c r="D61" s="96">
        <v>116192</v>
      </c>
      <c r="E61" s="115">
        <v>1400</v>
      </c>
      <c r="F61" s="94">
        <f t="shared" si="4"/>
        <v>14188.291199999998</v>
      </c>
      <c r="G61" s="161">
        <f t="shared" si="5"/>
        <v>128980.29119999999</v>
      </c>
    </row>
    <row r="62" spans="1:7" ht="13.5" thickBot="1">
      <c r="A62" s="54" t="s">
        <v>33</v>
      </c>
      <c r="B62" s="55" t="s">
        <v>158</v>
      </c>
      <c r="C62" s="35">
        <v>2</v>
      </c>
      <c r="D62" s="96">
        <v>116692</v>
      </c>
      <c r="E62" s="115">
        <v>1400</v>
      </c>
      <c r="F62" s="94">
        <f t="shared" si="4"/>
        <v>14250.091199999999</v>
      </c>
      <c r="G62" s="161">
        <f t="shared" si="5"/>
        <v>129542.0912</v>
      </c>
    </row>
    <row r="63" spans="1:7" ht="13.5" thickBot="1">
      <c r="A63" s="24" t="s">
        <v>82</v>
      </c>
      <c r="B63" s="18" t="s">
        <v>13</v>
      </c>
      <c r="C63" s="27">
        <v>4.2</v>
      </c>
      <c r="D63" s="97">
        <v>115892</v>
      </c>
      <c r="E63" s="115">
        <v>1400</v>
      </c>
      <c r="F63" s="94">
        <f t="shared" si="4"/>
        <v>14151.211199999998</v>
      </c>
      <c r="G63" s="161">
        <f t="shared" si="5"/>
        <v>128643.21119999999</v>
      </c>
    </row>
    <row r="64" spans="1:7" ht="13.5" thickBot="1">
      <c r="A64" s="24" t="s">
        <v>40</v>
      </c>
      <c r="B64" s="18" t="s">
        <v>39</v>
      </c>
      <c r="C64" s="27">
        <v>6.5</v>
      </c>
      <c r="D64" s="97">
        <v>118692</v>
      </c>
      <c r="E64" s="115">
        <v>1400</v>
      </c>
      <c r="F64" s="94">
        <f t="shared" si="4"/>
        <v>14497.291199999998</v>
      </c>
      <c r="G64" s="161">
        <f t="shared" si="5"/>
        <v>131789.29120000001</v>
      </c>
    </row>
    <row r="65" spans="1:8" ht="13.5" thickBot="1">
      <c r="A65" s="24" t="s">
        <v>88</v>
      </c>
      <c r="B65" s="18" t="s">
        <v>87</v>
      </c>
      <c r="C65" s="27">
        <v>30</v>
      </c>
      <c r="D65" s="97">
        <v>119042</v>
      </c>
      <c r="E65" s="115">
        <v>1400</v>
      </c>
      <c r="F65" s="94">
        <f t="shared" si="4"/>
        <v>14540.551199999998</v>
      </c>
      <c r="G65" s="161">
        <f t="shared" si="5"/>
        <v>132182.55119999999</v>
      </c>
    </row>
    <row r="66" spans="1:8" ht="13.5" thickBot="1">
      <c r="A66" s="24" t="s">
        <v>81</v>
      </c>
      <c r="B66" s="18" t="s">
        <v>80</v>
      </c>
      <c r="C66" s="27">
        <v>50</v>
      </c>
      <c r="D66" s="97">
        <v>119342</v>
      </c>
      <c r="E66" s="115">
        <v>1400</v>
      </c>
      <c r="F66" s="94">
        <f t="shared" si="4"/>
        <v>14577.631199999998</v>
      </c>
      <c r="G66" s="161">
        <f t="shared" si="5"/>
        <v>132519.6312</v>
      </c>
    </row>
    <row r="67" spans="1:8" ht="13.5" thickBot="1">
      <c r="A67" s="24" t="s">
        <v>2</v>
      </c>
      <c r="B67" s="18" t="s">
        <v>32</v>
      </c>
      <c r="C67" s="27" t="s">
        <v>30</v>
      </c>
      <c r="D67" s="97">
        <v>111392</v>
      </c>
      <c r="E67" s="115">
        <v>0</v>
      </c>
      <c r="F67" s="94">
        <f t="shared" si="4"/>
        <v>13768.051199999998</v>
      </c>
      <c r="G67" s="161">
        <f t="shared" si="5"/>
        <v>125160.0512</v>
      </c>
    </row>
    <row r="68" spans="1:8" ht="13.5" thickBot="1">
      <c r="A68" s="24" t="s">
        <v>2</v>
      </c>
      <c r="B68" s="18" t="s">
        <v>34</v>
      </c>
      <c r="C68" s="27" t="s">
        <v>30</v>
      </c>
      <c r="D68" s="97">
        <v>112992</v>
      </c>
      <c r="E68" s="115">
        <v>0</v>
      </c>
      <c r="F68" s="94">
        <f t="shared" si="4"/>
        <v>13965.811199999998</v>
      </c>
      <c r="G68" s="161">
        <f t="shared" si="5"/>
        <v>126957.8112</v>
      </c>
    </row>
    <row r="69" spans="1:8" ht="13.5" thickBot="1">
      <c r="A69" s="53" t="s">
        <v>2</v>
      </c>
      <c r="B69" s="25" t="s">
        <v>35</v>
      </c>
      <c r="C69" s="28" t="s">
        <v>30</v>
      </c>
      <c r="D69" s="98">
        <v>112442</v>
      </c>
      <c r="E69" s="176">
        <v>0</v>
      </c>
      <c r="F69" s="105">
        <f t="shared" si="4"/>
        <v>13897.831199999999</v>
      </c>
      <c r="G69" s="139">
        <f t="shared" si="5"/>
        <v>126339.8312</v>
      </c>
    </row>
    <row r="70" spans="1:8" ht="13.5" thickBot="1">
      <c r="A70" s="30"/>
      <c r="B70" s="2"/>
      <c r="C70" s="2"/>
      <c r="D70" s="2"/>
      <c r="E70" s="2"/>
      <c r="F70" s="2"/>
      <c r="G70" s="31"/>
    </row>
    <row r="72" spans="1:8" s="133" customFormat="1">
      <c r="A72" s="158" t="s">
        <v>193</v>
      </c>
    </row>
    <row r="74" spans="1:8">
      <c r="A74" s="152" t="s">
        <v>181</v>
      </c>
      <c r="B74" s="125"/>
      <c r="C74" s="125"/>
      <c r="D74" s="125"/>
      <c r="E74" s="125"/>
      <c r="F74" s="125"/>
      <c r="G74" s="125"/>
      <c r="H74" s="125"/>
    </row>
    <row r="75" spans="1:8" ht="13.5" thickBot="1">
      <c r="A75" s="77"/>
      <c r="B75" s="77"/>
      <c r="C75" s="77"/>
      <c r="D75" s="77"/>
      <c r="E75" s="77"/>
      <c r="F75" s="77"/>
      <c r="G75" s="77"/>
      <c r="H75" s="77"/>
    </row>
    <row r="76" spans="1:8" ht="13.5" thickBot="1">
      <c r="A76" s="153" t="s">
        <v>182</v>
      </c>
      <c r="B76" s="154">
        <v>150</v>
      </c>
      <c r="C76" s="127"/>
      <c r="D76" s="132"/>
      <c r="E76" s="132"/>
      <c r="F76" s="132"/>
      <c r="G76" s="132"/>
      <c r="H76" s="77"/>
    </row>
    <row r="77" spans="1:8" ht="13.5" thickBot="1">
      <c r="A77" s="155" t="s">
        <v>183</v>
      </c>
      <c r="B77" s="156">
        <v>50</v>
      </c>
      <c r="C77" s="66"/>
      <c r="D77" s="123"/>
      <c r="E77" s="123"/>
      <c r="F77" s="123"/>
      <c r="G77" s="12"/>
      <c r="H77" s="77"/>
    </row>
    <row r="78" spans="1:8" ht="13.5" thickBot="1">
      <c r="A78" s="155" t="s">
        <v>184</v>
      </c>
      <c r="B78" s="156">
        <v>500</v>
      </c>
      <c r="C78" s="66"/>
      <c r="D78" s="123"/>
      <c r="E78" s="123"/>
      <c r="F78" s="123"/>
      <c r="G78" s="12"/>
      <c r="H78" s="77"/>
    </row>
    <row r="79" spans="1:8" ht="13.5" thickBot="1">
      <c r="A79" s="155" t="s">
        <v>183</v>
      </c>
      <c r="B79" s="156">
        <v>50</v>
      </c>
      <c r="C79" s="77"/>
      <c r="D79" s="77"/>
      <c r="E79" s="77"/>
      <c r="F79" s="77"/>
      <c r="G79" s="77"/>
      <c r="H79" s="77"/>
    </row>
    <row r="80" spans="1:8" ht="13.5" thickBot="1">
      <c r="A80" s="155" t="s">
        <v>184</v>
      </c>
      <c r="B80" s="156">
        <v>500</v>
      </c>
    </row>
    <row r="81" spans="1:2" ht="13.5" thickBot="1">
      <c r="A81" s="155" t="s">
        <v>185</v>
      </c>
      <c r="B81" s="156">
        <v>900</v>
      </c>
    </row>
    <row r="82" spans="1:2" ht="13.5" thickBot="1">
      <c r="A82" s="155" t="s">
        <v>186</v>
      </c>
      <c r="B82" s="156">
        <v>1400</v>
      </c>
    </row>
    <row r="83" spans="1:2" ht="13.5" thickBot="1">
      <c r="A83" s="155" t="s">
        <v>187</v>
      </c>
      <c r="B83" s="156">
        <v>600</v>
      </c>
    </row>
    <row r="84" spans="1:2" ht="13.5" thickBot="1">
      <c r="A84" s="155" t="s">
        <v>187</v>
      </c>
      <c r="B84" s="156">
        <v>600</v>
      </c>
    </row>
    <row r="85" spans="1:2" ht="13.5" thickBot="1">
      <c r="A85" s="155" t="s">
        <v>188</v>
      </c>
      <c r="B85" s="156">
        <v>200</v>
      </c>
    </row>
    <row r="86" spans="1:2" ht="13.5" thickBot="1">
      <c r="A86" s="155" t="s">
        <v>189</v>
      </c>
      <c r="B86" s="156">
        <v>500</v>
      </c>
    </row>
    <row r="87" spans="1:2" ht="13.5" thickBot="1">
      <c r="A87" s="155" t="s">
        <v>190</v>
      </c>
      <c r="B87" s="156">
        <v>700</v>
      </c>
    </row>
    <row r="88" spans="1:2" ht="13.5" thickBot="1">
      <c r="A88" s="155" t="s">
        <v>191</v>
      </c>
      <c r="B88" s="156">
        <v>200</v>
      </c>
    </row>
    <row r="90" spans="1:2">
      <c r="A90" s="157" t="s">
        <v>192</v>
      </c>
    </row>
  </sheetData>
  <mergeCells count="11">
    <mergeCell ref="A2:H2"/>
    <mergeCell ref="A4:G4"/>
    <mergeCell ref="A5:G5"/>
    <mergeCell ref="A6:G6"/>
    <mergeCell ref="A31:G31"/>
    <mergeCell ref="A32:B32"/>
    <mergeCell ref="A58:G58"/>
    <mergeCell ref="A59:B59"/>
    <mergeCell ref="A7:H7"/>
    <mergeCell ref="A10:G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65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selection activeCell="A15" sqref="A15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3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3" max="13" width="16.42578125" customWidth="1"/>
    <col min="14" max="14" width="11.85546875" customWidth="1"/>
  </cols>
  <sheetData>
    <row r="1" spans="1:14" ht="23.25">
      <c r="A1" s="250" t="s">
        <v>110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76"/>
      <c r="M1" s="76"/>
      <c r="N1" s="76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77"/>
      <c r="N2" s="77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7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7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7"/>
    </row>
    <row r="6" spans="1:14" ht="18.75" thickBot="1">
      <c r="A6" s="248" t="s">
        <v>109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"/>
      <c r="M6" s="2"/>
      <c r="N6" s="2"/>
    </row>
    <row r="7" spans="1:14">
      <c r="L7" s="137"/>
      <c r="M7" s="76"/>
      <c r="N7" s="1"/>
    </row>
    <row r="8" spans="1:14" ht="13.5" thickBot="1">
      <c r="L8" s="138"/>
      <c r="M8" s="77"/>
      <c r="N8" s="78"/>
    </row>
    <row r="9" spans="1:14" ht="16.5" customHeight="1" thickBot="1">
      <c r="A9" s="236" t="s">
        <v>204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9" t="s">
        <v>159</v>
      </c>
      <c r="M9" s="240"/>
      <c r="N9" s="241"/>
    </row>
    <row r="10" spans="1:14" ht="16.5" customHeight="1" thickBot="1">
      <c r="A10" s="236" t="s">
        <v>29</v>
      </c>
      <c r="B10" s="237"/>
      <c r="C10" s="237"/>
      <c r="D10" s="237"/>
      <c r="E10" s="237"/>
      <c r="F10" s="237"/>
      <c r="G10" s="237"/>
      <c r="H10" s="237"/>
      <c r="I10" s="278"/>
      <c r="J10" s="117"/>
      <c r="K10" s="100"/>
      <c r="L10" s="242"/>
      <c r="M10" s="243"/>
      <c r="N10" s="244"/>
    </row>
    <row r="11" spans="1:14" ht="17.25" thickBot="1">
      <c r="A11" s="232" t="s">
        <v>15</v>
      </c>
      <c r="B11" s="233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78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45" t="s">
        <v>130</v>
      </c>
      <c r="C12" s="46">
        <v>11</v>
      </c>
      <c r="D12" s="104">
        <v>108065</v>
      </c>
      <c r="E12" s="47">
        <v>0</v>
      </c>
      <c r="F12" s="47">
        <v>1400</v>
      </c>
      <c r="G12" s="47">
        <f>(D12-E12-F12)*12.36%</f>
        <v>13183.793999999998</v>
      </c>
      <c r="H12" s="47">
        <v>882.38</v>
      </c>
      <c r="I12" s="47">
        <f>(D12-E12-F12+G12+H12)*0.5%</f>
        <v>603.65587000000005</v>
      </c>
      <c r="J12" s="48">
        <f>D12-E12-F12+G12+H12+I12</f>
        <v>121334.82987</v>
      </c>
      <c r="K12" s="49">
        <f>J12-G12</f>
        <v>108151.03587000001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4" t="s">
        <v>126</v>
      </c>
      <c r="C13" s="27" t="s">
        <v>129</v>
      </c>
      <c r="D13" s="92">
        <v>107319</v>
      </c>
      <c r="E13" s="5">
        <v>0</v>
      </c>
      <c r="F13" s="5">
        <v>1400</v>
      </c>
      <c r="G13" s="5">
        <f t="shared" ref="G13:G29" si="0">(D13-E13-F13)*12.36%</f>
        <v>13091.588399999999</v>
      </c>
      <c r="H13" s="47">
        <v>882.38</v>
      </c>
      <c r="I13" s="5">
        <f>(D13-E13-F13+G13+H13)*0.5%</f>
        <v>599.46484199999998</v>
      </c>
      <c r="J13" s="6">
        <f>D13-E13-F13+G13+H13+I13</f>
        <v>120492.433242</v>
      </c>
      <c r="K13" s="15">
        <f>J13-G13</f>
        <v>107400.84484200001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4" t="s">
        <v>22</v>
      </c>
      <c r="C14" s="27">
        <v>6</v>
      </c>
      <c r="D14" s="92">
        <v>108070</v>
      </c>
      <c r="E14" s="5">
        <v>0</v>
      </c>
      <c r="F14" s="5">
        <v>1400</v>
      </c>
      <c r="G14" s="5">
        <f t="shared" si="0"/>
        <v>13184.411999999998</v>
      </c>
      <c r="H14" s="47">
        <v>882.38</v>
      </c>
      <c r="I14" s="5">
        <f>(D14-E14-F14+G14+H14)*0.5%</f>
        <v>603.68396000000007</v>
      </c>
      <c r="J14" s="6">
        <f>D14-E14-F14+G14+H14+I14</f>
        <v>121340.47596</v>
      </c>
      <c r="K14" s="15">
        <f>J14-G14</f>
        <v>108156.06396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4" t="s">
        <v>23</v>
      </c>
      <c r="C15" s="27">
        <v>3</v>
      </c>
      <c r="D15" s="92">
        <v>108067</v>
      </c>
      <c r="E15" s="5">
        <v>0</v>
      </c>
      <c r="F15" s="5">
        <v>1400</v>
      </c>
      <c r="G15" s="5">
        <f t="shared" si="0"/>
        <v>13184.041199999998</v>
      </c>
      <c r="H15" s="47">
        <v>882.38</v>
      </c>
      <c r="I15" s="5">
        <f>(D15-E15-F15+G15+H15)*0.5%</f>
        <v>603.66710599999999</v>
      </c>
      <c r="J15" s="6">
        <f>D15-E15-F15+G15+H15+I15</f>
        <v>121337.08830599999</v>
      </c>
      <c r="K15" s="15">
        <f>J15-G15</f>
        <v>108153.047106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4" t="s">
        <v>19</v>
      </c>
      <c r="C16" s="27">
        <v>3</v>
      </c>
      <c r="D16" s="92">
        <v>109755</v>
      </c>
      <c r="E16" s="114">
        <v>0</v>
      </c>
      <c r="F16" s="5">
        <v>1400</v>
      </c>
      <c r="G16" s="5">
        <f t="shared" si="0"/>
        <v>13392.677999999998</v>
      </c>
      <c r="H16" s="47">
        <v>882.38</v>
      </c>
      <c r="I16" s="5">
        <f t="shared" ref="I16:I27" si="1">(D16-E16-F16+G16+H16)*0.5%</f>
        <v>613.15029000000004</v>
      </c>
      <c r="J16" s="6">
        <f t="shared" ref="J16:J27" si="2">D16-E16-F16+G16+H16+I16</f>
        <v>123243.20829000001</v>
      </c>
      <c r="K16" s="15">
        <f t="shared" ref="K16:K27" si="3">J16-G16</f>
        <v>109850.53029000001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4" t="s">
        <v>21</v>
      </c>
      <c r="C17" s="27">
        <v>11</v>
      </c>
      <c r="D17" s="92">
        <v>111598</v>
      </c>
      <c r="E17" s="5">
        <v>0</v>
      </c>
      <c r="F17" s="5">
        <v>1400</v>
      </c>
      <c r="G17" s="5">
        <f t="shared" si="0"/>
        <v>13620.472799999998</v>
      </c>
      <c r="H17" s="47">
        <v>882.38</v>
      </c>
      <c r="I17" s="5">
        <f t="shared" si="1"/>
        <v>623.50426400000003</v>
      </c>
      <c r="J17" s="6">
        <f t="shared" si="2"/>
        <v>125324.35706400001</v>
      </c>
      <c r="K17" s="15">
        <f t="shared" si="3"/>
        <v>111703.88426400001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4" t="s">
        <v>89</v>
      </c>
      <c r="C18" s="27">
        <v>12</v>
      </c>
      <c r="D18" s="92">
        <v>114836</v>
      </c>
      <c r="E18" s="5">
        <v>0</v>
      </c>
      <c r="F18" s="5">
        <v>1400</v>
      </c>
      <c r="G18" s="5">
        <f t="shared" si="0"/>
        <v>14020.689599999998</v>
      </c>
      <c r="H18" s="47">
        <v>882.38</v>
      </c>
      <c r="I18" s="5">
        <f t="shared" si="1"/>
        <v>641.69534800000008</v>
      </c>
      <c r="J18" s="6">
        <f t="shared" si="2"/>
        <v>128980.764948</v>
      </c>
      <c r="K18" s="15">
        <f t="shared" si="3"/>
        <v>114960.075348</v>
      </c>
    </row>
    <row r="19" spans="1:14" ht="17.25" thickBot="1">
      <c r="A19" s="13" t="s">
        <v>123</v>
      </c>
      <c r="B19" s="4" t="s">
        <v>122</v>
      </c>
      <c r="C19" s="27">
        <v>1.9</v>
      </c>
      <c r="D19" s="92">
        <v>114833</v>
      </c>
      <c r="E19" s="5">
        <v>0</v>
      </c>
      <c r="F19" s="5">
        <v>1400</v>
      </c>
      <c r="G19" s="5">
        <f t="shared" si="0"/>
        <v>14020.318799999999</v>
      </c>
      <c r="H19" s="47">
        <v>882.38</v>
      </c>
      <c r="I19" s="5">
        <f t="shared" si="1"/>
        <v>641.678494</v>
      </c>
      <c r="J19" s="6">
        <f t="shared" si="2"/>
        <v>128977.37729400001</v>
      </c>
      <c r="K19" s="15">
        <f t="shared" si="3"/>
        <v>114957.05849400001</v>
      </c>
      <c r="L19" s="68"/>
      <c r="M19" s="68"/>
      <c r="N19" s="69"/>
    </row>
    <row r="20" spans="1:14" ht="17.25" thickBot="1">
      <c r="A20" s="13" t="s">
        <v>199</v>
      </c>
      <c r="B20" s="4" t="s">
        <v>124</v>
      </c>
      <c r="C20" s="27"/>
      <c r="D20" s="92">
        <v>111652</v>
      </c>
      <c r="E20" s="5">
        <v>0</v>
      </c>
      <c r="F20" s="5">
        <v>1400</v>
      </c>
      <c r="G20" s="5">
        <f t="shared" si="0"/>
        <v>13627.147199999999</v>
      </c>
      <c r="H20" s="47">
        <v>882.38</v>
      </c>
      <c r="I20" s="5">
        <f>(D20-E20-F20+G20+H20)*0.5%</f>
        <v>623.80763600000012</v>
      </c>
      <c r="J20" s="6">
        <f>D20-E20-F20+G20+H20+I20</f>
        <v>125385.33483600001</v>
      </c>
      <c r="K20" s="15">
        <f>J20-G20</f>
        <v>111758.18763600002</v>
      </c>
      <c r="L20" s="68"/>
      <c r="M20" s="68"/>
      <c r="N20" s="69"/>
    </row>
    <row r="21" spans="1:14" ht="17.25" thickBot="1">
      <c r="A21" s="13" t="s">
        <v>133</v>
      </c>
      <c r="B21" s="4" t="s">
        <v>132</v>
      </c>
      <c r="C21" s="27">
        <v>12</v>
      </c>
      <c r="D21" s="92">
        <v>111468</v>
      </c>
      <c r="E21" s="5">
        <v>0</v>
      </c>
      <c r="F21" s="5">
        <v>1400</v>
      </c>
      <c r="G21" s="5">
        <f t="shared" si="0"/>
        <v>13604.404799999998</v>
      </c>
      <c r="H21" s="47">
        <v>882.38</v>
      </c>
      <c r="I21" s="5">
        <f>(D21-E21-F21+G21+H21)*0.5%</f>
        <v>622.77392400000008</v>
      </c>
      <c r="J21" s="6">
        <f>D21-E21-F21+G21+H21+I21</f>
        <v>125177.558724</v>
      </c>
      <c r="K21" s="15">
        <f>J21-G21</f>
        <v>111573.153924</v>
      </c>
      <c r="L21" s="68"/>
      <c r="M21" s="68"/>
      <c r="N21" s="69"/>
    </row>
    <row r="22" spans="1:14" ht="17.25" thickBot="1">
      <c r="A22" s="13" t="s">
        <v>133</v>
      </c>
      <c r="B22" s="4" t="s">
        <v>134</v>
      </c>
      <c r="C22" s="27">
        <v>12</v>
      </c>
      <c r="D22" s="92">
        <v>111746</v>
      </c>
      <c r="E22" s="5">
        <v>0</v>
      </c>
      <c r="F22" s="5">
        <v>1400</v>
      </c>
      <c r="G22" s="5">
        <f t="shared" si="0"/>
        <v>13638.765599999999</v>
      </c>
      <c r="H22" s="47">
        <v>882.38</v>
      </c>
      <c r="I22" s="5">
        <f>(D22-E22-F22+G22+H22)*0.5%</f>
        <v>624.33572800000002</v>
      </c>
      <c r="J22" s="6">
        <f>D22-E22-F22+G22+H22+I22</f>
        <v>125491.48132800001</v>
      </c>
      <c r="K22" s="15">
        <f>J22-G22</f>
        <v>111852.71572800001</v>
      </c>
      <c r="L22" s="68"/>
      <c r="M22" s="68"/>
      <c r="N22" s="69"/>
    </row>
    <row r="23" spans="1:14" ht="17.25" thickBot="1">
      <c r="A23" s="13" t="s">
        <v>133</v>
      </c>
      <c r="B23" s="4" t="s">
        <v>196</v>
      </c>
      <c r="C23" s="27">
        <v>10</v>
      </c>
      <c r="D23" s="92">
        <v>113242</v>
      </c>
      <c r="E23" s="5">
        <v>0</v>
      </c>
      <c r="F23" s="5">
        <v>1400</v>
      </c>
      <c r="G23" s="5">
        <f>(D23-E23-F23)*12.36%</f>
        <v>13823.671199999999</v>
      </c>
      <c r="H23" s="47">
        <v>882.38</v>
      </c>
      <c r="I23" s="5">
        <f>(D23-E23-F23+G23+H23)*0.5%</f>
        <v>632.74025600000004</v>
      </c>
      <c r="J23" s="6">
        <f>D23-E23-F23+G23+H23+I23</f>
        <v>127180.79145600001</v>
      </c>
      <c r="K23" s="15">
        <f>J23-G23</f>
        <v>113357.12025600001</v>
      </c>
      <c r="L23" s="68"/>
      <c r="M23" s="68"/>
      <c r="N23" s="69"/>
    </row>
    <row r="24" spans="1:14" ht="17.25" thickBot="1">
      <c r="A24" s="13" t="s">
        <v>133</v>
      </c>
      <c r="B24" s="4" t="s">
        <v>104</v>
      </c>
      <c r="C24" s="27">
        <v>3</v>
      </c>
      <c r="D24" s="92">
        <v>111451</v>
      </c>
      <c r="E24" s="5">
        <v>0</v>
      </c>
      <c r="F24" s="5">
        <v>1400</v>
      </c>
      <c r="G24" s="5">
        <f t="shared" si="0"/>
        <v>13602.303599999999</v>
      </c>
      <c r="H24" s="47">
        <v>882.38</v>
      </c>
      <c r="I24" s="5">
        <f t="shared" si="1"/>
        <v>622.67841800000008</v>
      </c>
      <c r="J24" s="6">
        <f t="shared" si="2"/>
        <v>125158.362018</v>
      </c>
      <c r="K24" s="15">
        <f t="shared" si="3"/>
        <v>111556.058418</v>
      </c>
      <c r="L24" s="68"/>
      <c r="M24" s="68"/>
      <c r="N24" s="69"/>
    </row>
    <row r="25" spans="1:14" ht="17.25" thickBot="1">
      <c r="A25" s="13" t="s">
        <v>133</v>
      </c>
      <c r="B25" s="4" t="s">
        <v>113</v>
      </c>
      <c r="C25" s="27">
        <v>8</v>
      </c>
      <c r="D25" s="92">
        <v>115979</v>
      </c>
      <c r="E25" s="5">
        <v>0</v>
      </c>
      <c r="F25" s="5">
        <v>1400</v>
      </c>
      <c r="G25" s="5">
        <f t="shared" si="0"/>
        <v>14161.964399999999</v>
      </c>
      <c r="H25" s="47">
        <v>882.38</v>
      </c>
      <c r="I25" s="5">
        <f t="shared" si="1"/>
        <v>648.11672199999998</v>
      </c>
      <c r="J25" s="6">
        <f t="shared" si="2"/>
        <v>130271.46112200001</v>
      </c>
      <c r="K25" s="15">
        <f t="shared" si="3"/>
        <v>116109.49672200001</v>
      </c>
      <c r="L25" s="68"/>
      <c r="M25" s="68"/>
      <c r="N25" s="69"/>
    </row>
    <row r="26" spans="1:14" ht="17.25" thickBot="1">
      <c r="A26" s="13" t="s">
        <v>133</v>
      </c>
      <c r="B26" s="4" t="s">
        <v>131</v>
      </c>
      <c r="C26" s="27"/>
      <c r="D26" s="92">
        <v>111700</v>
      </c>
      <c r="E26" s="5">
        <v>0</v>
      </c>
      <c r="F26" s="5">
        <v>1400</v>
      </c>
      <c r="G26" s="5">
        <f t="shared" si="0"/>
        <v>13633.079999999998</v>
      </c>
      <c r="H26" s="47">
        <v>882.38</v>
      </c>
      <c r="I26" s="5">
        <f>(D26-E26-F26+G26+H26)*0.5%</f>
        <v>624.07730000000004</v>
      </c>
      <c r="J26" s="6">
        <f>D26-E26-F26+G26+H26+I26</f>
        <v>125439.53730000001</v>
      </c>
      <c r="K26" s="15">
        <f>J26-G26</f>
        <v>111806.45730000001</v>
      </c>
      <c r="L26" s="68"/>
      <c r="M26" s="68"/>
      <c r="N26" s="69"/>
    </row>
    <row r="27" spans="1:14" ht="17.25" thickBot="1">
      <c r="A27" s="74" t="s">
        <v>125</v>
      </c>
      <c r="B27" s="4" t="s">
        <v>127</v>
      </c>
      <c r="C27" s="27" t="s">
        <v>128</v>
      </c>
      <c r="D27" s="92">
        <v>110207</v>
      </c>
      <c r="E27" s="5">
        <v>0</v>
      </c>
      <c r="F27" s="5">
        <v>1400</v>
      </c>
      <c r="G27" s="5">
        <f t="shared" si="0"/>
        <v>13448.545199999999</v>
      </c>
      <c r="H27" s="47">
        <v>882.38</v>
      </c>
      <c r="I27" s="5">
        <f t="shared" si="1"/>
        <v>615.68962599999998</v>
      </c>
      <c r="J27" s="6">
        <f t="shared" si="2"/>
        <v>123753.614826</v>
      </c>
      <c r="K27" s="15">
        <f t="shared" si="3"/>
        <v>110305.06962600001</v>
      </c>
      <c r="L27" s="68"/>
      <c r="M27" s="68"/>
      <c r="N27" s="69"/>
    </row>
    <row r="28" spans="1:14" ht="13.5" thickBot="1">
      <c r="A28" s="13" t="s">
        <v>2</v>
      </c>
      <c r="B28" s="4" t="s">
        <v>94</v>
      </c>
      <c r="C28" s="27" t="s">
        <v>30</v>
      </c>
      <c r="D28" s="92">
        <v>102045</v>
      </c>
      <c r="E28" s="5">
        <v>0</v>
      </c>
      <c r="F28" s="5">
        <v>0</v>
      </c>
      <c r="G28" s="5">
        <f t="shared" si="0"/>
        <v>12612.761999999999</v>
      </c>
      <c r="H28" s="47">
        <v>882.38</v>
      </c>
      <c r="I28" s="5">
        <f>(D28-E28-F28+G28+H28)*0.5%</f>
        <v>577.70071000000007</v>
      </c>
      <c r="J28" s="6">
        <f>D28-E28-F28+G28+H28+I28</f>
        <v>116117.84271000001</v>
      </c>
      <c r="K28" s="15">
        <f>J28-G28</f>
        <v>103505.08071000001</v>
      </c>
    </row>
    <row r="29" spans="1:14" ht="13.5" thickBot="1">
      <c r="A29" s="20" t="s">
        <v>2</v>
      </c>
      <c r="B29" s="21" t="s">
        <v>95</v>
      </c>
      <c r="C29" s="28" t="s">
        <v>30</v>
      </c>
      <c r="D29" s="95">
        <v>102045</v>
      </c>
      <c r="E29" s="22">
        <v>0</v>
      </c>
      <c r="F29" s="22">
        <v>0</v>
      </c>
      <c r="G29" s="22">
        <f t="shared" si="0"/>
        <v>12612.761999999999</v>
      </c>
      <c r="H29" s="47">
        <v>882.38</v>
      </c>
      <c r="I29" s="22">
        <f>(D29-E29-F29+G29+H29)*0.5%</f>
        <v>577.70071000000007</v>
      </c>
      <c r="J29" s="32">
        <f>D29-E29-F29+G29+H29+I29</f>
        <v>116117.84271000001</v>
      </c>
      <c r="K29" s="23">
        <f>J29-G29</f>
        <v>103505.08071000001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73" t="s">
        <v>24</v>
      </c>
      <c r="B31" s="274"/>
      <c r="C31" s="274"/>
      <c r="D31" s="274"/>
      <c r="E31" s="274"/>
      <c r="F31" s="274"/>
      <c r="G31" s="274"/>
      <c r="H31" s="274"/>
      <c r="I31" s="274"/>
      <c r="J31" s="274"/>
      <c r="K31" s="1"/>
      <c r="L31" s="137"/>
      <c r="M31" s="76"/>
      <c r="N31" s="1"/>
    </row>
    <row r="32" spans="1:14" ht="13.5" customHeight="1" thickBot="1">
      <c r="A32" s="261" t="s">
        <v>15</v>
      </c>
      <c r="B32" s="275"/>
      <c r="C32" s="58" t="s">
        <v>8</v>
      </c>
      <c r="D32" s="40" t="s">
        <v>0</v>
      </c>
      <c r="E32" s="40" t="s">
        <v>75</v>
      </c>
      <c r="F32" s="40" t="s">
        <v>16</v>
      </c>
      <c r="G32" s="40" t="s">
        <v>141</v>
      </c>
      <c r="H32" s="40" t="s">
        <v>18</v>
      </c>
      <c r="I32" s="40" t="s">
        <v>17</v>
      </c>
      <c r="J32" s="39" t="s">
        <v>1</v>
      </c>
      <c r="K32" s="41" t="s">
        <v>74</v>
      </c>
      <c r="L32" s="240" t="s">
        <v>167</v>
      </c>
      <c r="M32" s="240"/>
      <c r="N32" s="241"/>
    </row>
    <row r="33" spans="1:14" ht="13.5" customHeight="1" thickBot="1">
      <c r="A33" s="33" t="s">
        <v>7</v>
      </c>
      <c r="B33" s="34" t="s">
        <v>25</v>
      </c>
      <c r="C33" s="35">
        <v>0.9</v>
      </c>
      <c r="D33" s="94">
        <v>111556</v>
      </c>
      <c r="E33" s="182">
        <v>0</v>
      </c>
      <c r="F33" s="36">
        <v>1400</v>
      </c>
      <c r="G33" s="36">
        <f t="shared" ref="G33:G56" si="4">(D33-E33-F33)*12.36%</f>
        <v>13615.281599999998</v>
      </c>
      <c r="H33" s="47">
        <v>882.38</v>
      </c>
      <c r="I33" s="36">
        <f t="shared" ref="I33:I56" si="5">(D33-E33-F33+G33+H33)*0.5%</f>
        <v>623.26830800000005</v>
      </c>
      <c r="J33" s="37">
        <f t="shared" ref="J33:J56" si="6">D33-E33-F33+G33+H33+I33</f>
        <v>125276.92990800001</v>
      </c>
      <c r="K33" s="38">
        <f t="shared" ref="K33:K39" si="7">J33-G33</f>
        <v>111661.648308</v>
      </c>
      <c r="L33" s="243"/>
      <c r="M33" s="243"/>
      <c r="N33" s="244"/>
    </row>
    <row r="34" spans="1:14" ht="17.25" thickBot="1">
      <c r="A34" s="13" t="s">
        <v>136</v>
      </c>
      <c r="B34" s="4" t="s">
        <v>135</v>
      </c>
      <c r="C34" s="27">
        <v>1</v>
      </c>
      <c r="D34" s="92">
        <v>113598</v>
      </c>
      <c r="E34" s="5">
        <v>0</v>
      </c>
      <c r="F34" s="5">
        <v>1400</v>
      </c>
      <c r="G34" s="5">
        <f t="shared" si="4"/>
        <v>13867.672799999998</v>
      </c>
      <c r="H34" s="47">
        <v>882.38</v>
      </c>
      <c r="I34" s="5">
        <f t="shared" si="5"/>
        <v>634.74026400000002</v>
      </c>
      <c r="J34" s="6">
        <f t="shared" si="6"/>
        <v>127582.793064</v>
      </c>
      <c r="K34" s="15">
        <f t="shared" si="7"/>
        <v>113715.120264</v>
      </c>
      <c r="L34" s="62" t="s">
        <v>168</v>
      </c>
      <c r="M34" s="62"/>
      <c r="N34" s="134">
        <v>300</v>
      </c>
    </row>
    <row r="35" spans="1:14" ht="17.25" thickBot="1">
      <c r="A35" s="13" t="s">
        <v>139</v>
      </c>
      <c r="B35" s="4" t="s">
        <v>137</v>
      </c>
      <c r="C35" s="27">
        <v>1.2</v>
      </c>
      <c r="D35" s="92">
        <v>111852</v>
      </c>
      <c r="E35" s="92">
        <v>0</v>
      </c>
      <c r="F35" s="5">
        <v>1400</v>
      </c>
      <c r="G35" s="5">
        <f t="shared" si="4"/>
        <v>13651.867199999999</v>
      </c>
      <c r="H35" s="47">
        <v>882.38</v>
      </c>
      <c r="I35" s="92">
        <f t="shared" si="5"/>
        <v>624.93123600000001</v>
      </c>
      <c r="J35" s="106">
        <f t="shared" si="6"/>
        <v>125611.178436</v>
      </c>
      <c r="K35" s="107">
        <f t="shared" si="7"/>
        <v>111959.31123600001</v>
      </c>
      <c r="L35" s="64" t="s">
        <v>169</v>
      </c>
      <c r="M35" s="64"/>
      <c r="N35" s="135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2">
        <v>112551</v>
      </c>
      <c r="E36" s="5">
        <v>0</v>
      </c>
      <c r="F36" s="5">
        <v>1400</v>
      </c>
      <c r="G36" s="5">
        <f t="shared" si="4"/>
        <v>13738.263599999998</v>
      </c>
      <c r="H36" s="47">
        <v>882.38</v>
      </c>
      <c r="I36" s="5">
        <f t="shared" si="5"/>
        <v>628.85821800000008</v>
      </c>
      <c r="J36" s="6">
        <f t="shared" si="6"/>
        <v>126400.501818</v>
      </c>
      <c r="K36" s="15">
        <f t="shared" si="7"/>
        <v>112662.23821800001</v>
      </c>
      <c r="L36" s="64" t="s">
        <v>170</v>
      </c>
      <c r="M36" s="64"/>
      <c r="N36" s="135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2">
        <v>114043</v>
      </c>
      <c r="E37" s="5">
        <v>0</v>
      </c>
      <c r="F37" s="5">
        <v>1400</v>
      </c>
      <c r="G37" s="5">
        <f t="shared" si="4"/>
        <v>13922.674799999999</v>
      </c>
      <c r="H37" s="47">
        <v>882.38</v>
      </c>
      <c r="I37" s="5">
        <f t="shared" si="5"/>
        <v>637.240274</v>
      </c>
      <c r="J37" s="6">
        <f t="shared" si="6"/>
        <v>128085.29507399999</v>
      </c>
      <c r="K37" s="15">
        <f t="shared" si="7"/>
        <v>114162.620274</v>
      </c>
      <c r="L37" s="64" t="s">
        <v>171</v>
      </c>
      <c r="M37" s="64"/>
      <c r="N37" s="135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2">
        <v>109854</v>
      </c>
      <c r="E38" s="5">
        <v>0</v>
      </c>
      <c r="F38" s="5">
        <v>1400</v>
      </c>
      <c r="G38" s="5">
        <f t="shared" si="4"/>
        <v>13404.914399999998</v>
      </c>
      <c r="H38" s="47">
        <v>882.38</v>
      </c>
      <c r="I38" s="5">
        <f t="shared" si="5"/>
        <v>613.70647199999996</v>
      </c>
      <c r="J38" s="6">
        <f t="shared" si="6"/>
        <v>123355.000872</v>
      </c>
      <c r="K38" s="15">
        <f t="shared" si="7"/>
        <v>109950.08647200001</v>
      </c>
      <c r="L38" s="64" t="s">
        <v>172</v>
      </c>
      <c r="M38" s="64"/>
      <c r="N38" s="135">
        <v>700</v>
      </c>
    </row>
    <row r="39" spans="1:14" ht="17.25" thickBot="1">
      <c r="A39" s="14" t="s">
        <v>26</v>
      </c>
      <c r="B39" s="179" t="s">
        <v>112</v>
      </c>
      <c r="C39" s="27">
        <v>18</v>
      </c>
      <c r="D39" s="92">
        <v>111058</v>
      </c>
      <c r="E39" s="5">
        <v>0</v>
      </c>
      <c r="F39" s="5">
        <v>1400</v>
      </c>
      <c r="G39" s="5">
        <f t="shared" si="4"/>
        <v>13553.728799999999</v>
      </c>
      <c r="H39" s="47">
        <v>882.38</v>
      </c>
      <c r="I39" s="5">
        <f t="shared" si="5"/>
        <v>620.47054400000002</v>
      </c>
      <c r="J39" s="6">
        <f t="shared" si="6"/>
        <v>124714.579344</v>
      </c>
      <c r="K39" s="15">
        <f t="shared" si="7"/>
        <v>111160.850544</v>
      </c>
      <c r="L39" s="64" t="s">
        <v>173</v>
      </c>
      <c r="M39" s="64"/>
      <c r="N39" s="135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2">
        <v>113723</v>
      </c>
      <c r="E40" s="5">
        <v>0</v>
      </c>
      <c r="F40" s="5">
        <v>1400</v>
      </c>
      <c r="G40" s="5">
        <f t="shared" si="4"/>
        <v>13883.122799999999</v>
      </c>
      <c r="H40" s="47">
        <v>882.38</v>
      </c>
      <c r="I40" s="5">
        <f t="shared" si="5"/>
        <v>635.44251400000007</v>
      </c>
      <c r="J40" s="6">
        <f t="shared" si="6"/>
        <v>127723.945314</v>
      </c>
      <c r="K40" s="15">
        <f t="shared" ref="K40:K47" si="8">J40-G40</f>
        <v>113840.822514</v>
      </c>
      <c r="L40" s="79" t="s">
        <v>174</v>
      </c>
      <c r="M40" s="79"/>
      <c r="N40" s="136">
        <v>800</v>
      </c>
    </row>
    <row r="41" spans="1:14" ht="13.5" thickBot="1">
      <c r="A41" s="14" t="s">
        <v>78</v>
      </c>
      <c r="B41" s="9" t="s">
        <v>76</v>
      </c>
      <c r="C41" s="27">
        <v>0.35</v>
      </c>
      <c r="D41" s="92">
        <v>118456</v>
      </c>
      <c r="E41" s="5">
        <v>0</v>
      </c>
      <c r="F41" s="5">
        <v>1400</v>
      </c>
      <c r="G41" s="5">
        <f t="shared" si="4"/>
        <v>14468.121599999999</v>
      </c>
      <c r="H41" s="47">
        <v>882.38</v>
      </c>
      <c r="I41" s="5">
        <f t="shared" si="5"/>
        <v>662.03250800000012</v>
      </c>
      <c r="J41" s="6">
        <f t="shared" si="6"/>
        <v>133068.53410800002</v>
      </c>
      <c r="K41" s="15">
        <f t="shared" si="8"/>
        <v>118600.41250800002</v>
      </c>
    </row>
    <row r="42" spans="1:14" ht="13.5" thickBot="1">
      <c r="A42" s="14" t="s">
        <v>79</v>
      </c>
      <c r="B42" s="4" t="s">
        <v>77</v>
      </c>
      <c r="C42" s="27">
        <v>0.12</v>
      </c>
      <c r="D42" s="92">
        <v>118859</v>
      </c>
      <c r="E42" s="114">
        <v>2000</v>
      </c>
      <c r="F42" s="5">
        <v>1400</v>
      </c>
      <c r="G42" s="5">
        <f t="shared" si="4"/>
        <v>14270.732399999999</v>
      </c>
      <c r="H42" s="47">
        <v>882.38</v>
      </c>
      <c r="I42" s="5">
        <f t="shared" si="5"/>
        <v>653.060562</v>
      </c>
      <c r="J42" s="6">
        <f t="shared" si="6"/>
        <v>131265.17296200001</v>
      </c>
      <c r="K42" s="15">
        <f t="shared" si="8"/>
        <v>116994.44056200002</v>
      </c>
    </row>
    <row r="43" spans="1:14" ht="17.25" thickBot="1">
      <c r="A43" s="14" t="s">
        <v>11</v>
      </c>
      <c r="B43" s="9" t="s">
        <v>150</v>
      </c>
      <c r="C43" s="27">
        <v>0.28000000000000003</v>
      </c>
      <c r="D43" s="92">
        <v>114427</v>
      </c>
      <c r="E43" s="5">
        <v>0</v>
      </c>
      <c r="F43" s="5">
        <v>1400</v>
      </c>
      <c r="G43" s="5">
        <f t="shared" si="4"/>
        <v>13970.137199999999</v>
      </c>
      <c r="H43" s="47">
        <v>882.38</v>
      </c>
      <c r="I43" s="5">
        <f t="shared" si="5"/>
        <v>639.39758600000005</v>
      </c>
      <c r="J43" s="6">
        <f t="shared" si="6"/>
        <v>128518.91478600001</v>
      </c>
      <c r="K43" s="15">
        <f t="shared" si="8"/>
        <v>114548.77758600001</v>
      </c>
      <c r="L43" s="68"/>
      <c r="M43" s="68"/>
      <c r="N43" s="69"/>
    </row>
    <row r="44" spans="1:14" ht="17.25" thickBot="1">
      <c r="A44" s="14" t="s">
        <v>11</v>
      </c>
      <c r="B44" s="9" t="s">
        <v>149</v>
      </c>
      <c r="C44" s="27">
        <v>0.22</v>
      </c>
      <c r="D44" s="92">
        <v>114427</v>
      </c>
      <c r="E44" s="5">
        <v>0</v>
      </c>
      <c r="F44" s="5">
        <v>1400</v>
      </c>
      <c r="G44" s="5">
        <f t="shared" si="4"/>
        <v>13970.137199999999</v>
      </c>
      <c r="H44" s="47">
        <v>882.38</v>
      </c>
      <c r="I44" s="5">
        <f t="shared" si="5"/>
        <v>639.39758600000005</v>
      </c>
      <c r="J44" s="6">
        <f t="shared" si="6"/>
        <v>128518.91478600001</v>
      </c>
      <c r="K44" s="15">
        <f>J44-G44</f>
        <v>114548.77758600001</v>
      </c>
      <c r="L44" s="68"/>
      <c r="M44" s="68"/>
      <c r="N44" s="69"/>
    </row>
    <row r="45" spans="1:14" ht="14.25" thickBot="1">
      <c r="A45" s="14" t="s">
        <v>120</v>
      </c>
      <c r="B45" s="9" t="s">
        <v>121</v>
      </c>
      <c r="C45" s="27">
        <v>0.3</v>
      </c>
      <c r="D45" s="92">
        <v>114744</v>
      </c>
      <c r="E45" s="5">
        <v>0</v>
      </c>
      <c r="F45" s="5">
        <v>1400</v>
      </c>
      <c r="G45" s="5">
        <f t="shared" si="4"/>
        <v>14009.318399999998</v>
      </c>
      <c r="H45" s="47">
        <v>882.38</v>
      </c>
      <c r="I45" s="5">
        <f t="shared" si="5"/>
        <v>641.17849200000001</v>
      </c>
      <c r="J45" s="6">
        <f t="shared" si="6"/>
        <v>128876.87689200001</v>
      </c>
      <c r="K45" s="15">
        <f>J45-G45</f>
        <v>114867.55849200001</v>
      </c>
      <c r="L45" s="57" t="s">
        <v>83</v>
      </c>
    </row>
    <row r="46" spans="1:14" ht="13.5" thickBot="1">
      <c r="A46" s="14" t="s">
        <v>36</v>
      </c>
      <c r="B46" s="9" t="s">
        <v>37</v>
      </c>
      <c r="C46" s="27">
        <v>0.43</v>
      </c>
      <c r="D46" s="92">
        <v>120912</v>
      </c>
      <c r="E46" s="5">
        <v>0</v>
      </c>
      <c r="F46" s="5">
        <v>1400</v>
      </c>
      <c r="G46" s="5">
        <f t="shared" si="4"/>
        <v>14771.683199999998</v>
      </c>
      <c r="H46" s="47">
        <v>882.38</v>
      </c>
      <c r="I46" s="5">
        <f t="shared" si="5"/>
        <v>675.83031600000004</v>
      </c>
      <c r="J46" s="6">
        <f t="shared" si="6"/>
        <v>135841.89351600001</v>
      </c>
      <c r="K46" s="15">
        <f t="shared" si="8"/>
        <v>121070.21031600001</v>
      </c>
      <c r="N46" s="108"/>
    </row>
    <row r="47" spans="1:14" ht="13.5" thickBot="1">
      <c r="A47" s="14" t="s">
        <v>36</v>
      </c>
      <c r="B47" s="9" t="s">
        <v>38</v>
      </c>
      <c r="C47" s="27">
        <v>0.33</v>
      </c>
      <c r="D47" s="92">
        <v>121857</v>
      </c>
      <c r="E47" s="5">
        <v>0</v>
      </c>
      <c r="F47" s="5">
        <v>1400</v>
      </c>
      <c r="G47" s="5">
        <f t="shared" si="4"/>
        <v>14888.485199999999</v>
      </c>
      <c r="H47" s="47">
        <v>882.38</v>
      </c>
      <c r="I47" s="5">
        <f t="shared" si="5"/>
        <v>681.13932599999998</v>
      </c>
      <c r="J47" s="6">
        <f t="shared" si="6"/>
        <v>136909.004526</v>
      </c>
      <c r="K47" s="15">
        <f t="shared" si="8"/>
        <v>122020.51932600001</v>
      </c>
    </row>
    <row r="48" spans="1:14" ht="13.5" thickBot="1">
      <c r="A48" s="14" t="s">
        <v>36</v>
      </c>
      <c r="B48" s="9" t="s">
        <v>118</v>
      </c>
      <c r="C48" s="27">
        <v>0.22</v>
      </c>
      <c r="D48" s="92">
        <v>121814</v>
      </c>
      <c r="E48" s="5">
        <v>0</v>
      </c>
      <c r="F48" s="5">
        <v>1400</v>
      </c>
      <c r="G48" s="5">
        <f t="shared" si="4"/>
        <v>14883.170399999999</v>
      </c>
      <c r="H48" s="47">
        <v>882.38</v>
      </c>
      <c r="I48" s="5">
        <f t="shared" si="5"/>
        <v>680.89775200000008</v>
      </c>
      <c r="J48" s="6">
        <f t="shared" si="6"/>
        <v>136860.448152</v>
      </c>
      <c r="K48" s="15">
        <f t="shared" ref="K48:K56" si="9">J48-G48</f>
        <v>121977.27775199999</v>
      </c>
    </row>
    <row r="49" spans="1:14" ht="13.5" thickBot="1">
      <c r="A49" s="14" t="s">
        <v>36</v>
      </c>
      <c r="B49" s="4" t="s">
        <v>114</v>
      </c>
      <c r="C49" s="27"/>
      <c r="D49" s="92">
        <v>115101</v>
      </c>
      <c r="E49" s="5">
        <v>0</v>
      </c>
      <c r="F49" s="5">
        <v>1400</v>
      </c>
      <c r="G49" s="5">
        <f t="shared" si="4"/>
        <v>14053.443599999999</v>
      </c>
      <c r="H49" s="47">
        <v>882.38</v>
      </c>
      <c r="I49" s="5">
        <f t="shared" si="5"/>
        <v>643.18411800000001</v>
      </c>
      <c r="J49" s="6">
        <f t="shared" si="6"/>
        <v>129280.00771800001</v>
      </c>
      <c r="K49" s="15">
        <f t="shared" si="9"/>
        <v>115226.56411800001</v>
      </c>
    </row>
    <row r="50" spans="1:14" ht="13.5" thickBot="1">
      <c r="A50" s="14" t="s">
        <v>36</v>
      </c>
      <c r="B50" s="4" t="s">
        <v>145</v>
      </c>
      <c r="C50" s="27"/>
      <c r="D50" s="92">
        <v>119350</v>
      </c>
      <c r="E50" s="5">
        <v>0</v>
      </c>
      <c r="F50" s="5">
        <v>1400</v>
      </c>
      <c r="G50" s="5">
        <f t="shared" si="4"/>
        <v>14578.619999999999</v>
      </c>
      <c r="H50" s="47">
        <v>882.38</v>
      </c>
      <c r="I50" s="5">
        <f t="shared" si="5"/>
        <v>667.05500000000006</v>
      </c>
      <c r="J50" s="6">
        <f t="shared" si="6"/>
        <v>134078.05499999999</v>
      </c>
      <c r="K50" s="15">
        <f>J50-G50</f>
        <v>119499.435</v>
      </c>
    </row>
    <row r="51" spans="1:14" ht="13.5" thickBot="1">
      <c r="A51" s="13" t="s">
        <v>36</v>
      </c>
      <c r="B51" s="4" t="s">
        <v>138</v>
      </c>
      <c r="C51" s="27"/>
      <c r="D51" s="92">
        <v>115290</v>
      </c>
      <c r="E51" s="92">
        <v>0</v>
      </c>
      <c r="F51" s="5">
        <v>1400</v>
      </c>
      <c r="G51" s="5">
        <f t="shared" si="4"/>
        <v>14076.803999999998</v>
      </c>
      <c r="H51" s="47">
        <v>882.38</v>
      </c>
      <c r="I51" s="92">
        <f t="shared" si="5"/>
        <v>644.24592000000007</v>
      </c>
      <c r="J51" s="106">
        <f t="shared" si="6"/>
        <v>129493.42992000001</v>
      </c>
      <c r="K51" s="107">
        <f>J51-G51</f>
        <v>115416.62592000001</v>
      </c>
    </row>
    <row r="52" spans="1:14" ht="13.5" thickBot="1">
      <c r="A52" s="14" t="s">
        <v>2</v>
      </c>
      <c r="B52" s="9" t="s">
        <v>3</v>
      </c>
      <c r="C52" s="27" t="s">
        <v>30</v>
      </c>
      <c r="D52" s="92">
        <v>105685</v>
      </c>
      <c r="E52" s="5">
        <v>0</v>
      </c>
      <c r="F52" s="5">
        <v>0</v>
      </c>
      <c r="G52" s="5">
        <f t="shared" si="4"/>
        <v>13062.665999999999</v>
      </c>
      <c r="H52" s="47">
        <v>882.38</v>
      </c>
      <c r="I52" s="5">
        <f t="shared" si="5"/>
        <v>598.15023000000008</v>
      </c>
      <c r="J52" s="6">
        <f t="shared" si="6"/>
        <v>120228.19623</v>
      </c>
      <c r="K52" s="15">
        <f t="shared" si="9"/>
        <v>107165.53023</v>
      </c>
    </row>
    <row r="53" spans="1:14" ht="13.5" thickBot="1">
      <c r="A53" s="14" t="s">
        <v>2</v>
      </c>
      <c r="B53" s="9" t="s">
        <v>4</v>
      </c>
      <c r="C53" s="27" t="s">
        <v>30</v>
      </c>
      <c r="D53" s="92">
        <v>106581</v>
      </c>
      <c r="E53" s="5">
        <v>0</v>
      </c>
      <c r="F53" s="5">
        <v>0</v>
      </c>
      <c r="G53" s="5">
        <f t="shared" si="4"/>
        <v>13173.411599999999</v>
      </c>
      <c r="H53" s="47">
        <v>882.38</v>
      </c>
      <c r="I53" s="5">
        <f t="shared" si="5"/>
        <v>603.18395799999996</v>
      </c>
      <c r="J53" s="6">
        <f t="shared" si="6"/>
        <v>121239.97555799999</v>
      </c>
      <c r="K53" s="15">
        <f t="shared" si="9"/>
        <v>108066.56395799998</v>
      </c>
    </row>
    <row r="54" spans="1:14" ht="13.5" thickBot="1">
      <c r="A54" s="13" t="s">
        <v>2</v>
      </c>
      <c r="B54" s="4" t="s">
        <v>14</v>
      </c>
      <c r="C54" s="27" t="s">
        <v>30</v>
      </c>
      <c r="D54" s="92">
        <v>109415</v>
      </c>
      <c r="E54" s="5">
        <v>0</v>
      </c>
      <c r="F54" s="5">
        <v>0</v>
      </c>
      <c r="G54" s="5">
        <f t="shared" si="4"/>
        <v>13523.694</v>
      </c>
      <c r="H54" s="47">
        <v>882.38</v>
      </c>
      <c r="I54" s="5">
        <f t="shared" si="5"/>
        <v>619.10537000000011</v>
      </c>
      <c r="J54" s="6">
        <f t="shared" si="6"/>
        <v>124440.17937000001</v>
      </c>
      <c r="K54" s="15">
        <f t="shared" si="9"/>
        <v>110916.48537000001</v>
      </c>
    </row>
    <row r="55" spans="1:14" ht="13.5" thickBot="1">
      <c r="A55" s="14" t="s">
        <v>2</v>
      </c>
      <c r="B55" s="9" t="s">
        <v>5</v>
      </c>
      <c r="C55" s="27" t="s">
        <v>30</v>
      </c>
      <c r="D55" s="92">
        <v>105377</v>
      </c>
      <c r="E55" s="5">
        <v>0</v>
      </c>
      <c r="F55" s="5">
        <v>0</v>
      </c>
      <c r="G55" s="5">
        <f t="shared" si="4"/>
        <v>13024.597199999998</v>
      </c>
      <c r="H55" s="47">
        <v>882.38</v>
      </c>
      <c r="I55" s="5">
        <f t="shared" si="5"/>
        <v>596.41988600000002</v>
      </c>
      <c r="J55" s="6">
        <f t="shared" si="6"/>
        <v>119880.39708600001</v>
      </c>
      <c r="K55" s="15">
        <f t="shared" si="9"/>
        <v>106855.79988600001</v>
      </c>
    </row>
    <row r="56" spans="1:14" ht="13.5" thickBot="1">
      <c r="A56" s="50" t="s">
        <v>2</v>
      </c>
      <c r="B56" s="51" t="s">
        <v>31</v>
      </c>
      <c r="C56" s="28" t="s">
        <v>30</v>
      </c>
      <c r="D56" s="95">
        <v>109949</v>
      </c>
      <c r="E56" s="52">
        <v>0</v>
      </c>
      <c r="F56" s="52">
        <v>0</v>
      </c>
      <c r="G56" s="22">
        <f t="shared" si="4"/>
        <v>13589.696399999999</v>
      </c>
      <c r="H56" s="47">
        <v>882.38</v>
      </c>
      <c r="I56" s="22">
        <f t="shared" si="5"/>
        <v>622.10538200000008</v>
      </c>
      <c r="J56" s="32">
        <f t="shared" si="6"/>
        <v>125043.181782</v>
      </c>
      <c r="K56" s="23">
        <f t="shared" si="9"/>
        <v>111453.485382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54" t="s">
        <v>28</v>
      </c>
      <c r="B58" s="276"/>
      <c r="C58" s="276"/>
      <c r="D58" s="276"/>
      <c r="E58" s="276"/>
      <c r="F58" s="276"/>
      <c r="G58" s="276"/>
      <c r="H58" s="276"/>
      <c r="I58" s="276"/>
      <c r="J58" s="277"/>
      <c r="K58" s="1"/>
    </row>
    <row r="59" spans="1:14" ht="13.5" thickBot="1">
      <c r="A59" s="234" t="s">
        <v>15</v>
      </c>
      <c r="B59" s="235"/>
      <c r="C59" s="40" t="s">
        <v>8</v>
      </c>
      <c r="D59" s="40" t="s">
        <v>0</v>
      </c>
      <c r="E59" s="40" t="s">
        <v>75</v>
      </c>
      <c r="F59" s="40" t="s">
        <v>16</v>
      </c>
      <c r="G59" s="40" t="s">
        <v>141</v>
      </c>
      <c r="H59" s="40" t="s">
        <v>18</v>
      </c>
      <c r="I59" s="40" t="s">
        <v>17</v>
      </c>
      <c r="J59" s="39" t="s">
        <v>1</v>
      </c>
      <c r="K59" s="41" t="s">
        <v>74</v>
      </c>
    </row>
    <row r="60" spans="1:14" ht="13.5" thickBot="1">
      <c r="A60" s="54" t="s">
        <v>33</v>
      </c>
      <c r="B60" s="55" t="s">
        <v>91</v>
      </c>
      <c r="C60" s="35">
        <v>0.92</v>
      </c>
      <c r="D60" s="96">
        <v>117426</v>
      </c>
      <c r="E60" s="56">
        <v>0</v>
      </c>
      <c r="F60" s="36">
        <v>1400</v>
      </c>
      <c r="G60" s="36">
        <f t="shared" ref="G60:G69" si="10">(D60-E60-F60)*12.36%</f>
        <v>14340.813599999998</v>
      </c>
      <c r="H60" s="47">
        <v>882.38</v>
      </c>
      <c r="I60" s="36">
        <f t="shared" ref="I60:I69" si="11">(D60-E60-F60+G60+H60)*0.5%</f>
        <v>656.24596800000006</v>
      </c>
      <c r="J60" s="37">
        <f t="shared" ref="J60:J69" si="12">D60-E60-F60+G60+H60+I60</f>
        <v>131905.439568</v>
      </c>
      <c r="K60" s="38">
        <f t="shared" ref="K60:K69" si="13">J60-G60</f>
        <v>117564.62596800001</v>
      </c>
      <c r="M60" s="124"/>
      <c r="N60" s="187"/>
    </row>
    <row r="61" spans="1:14" ht="13.5" thickBot="1">
      <c r="A61" s="24" t="s">
        <v>33</v>
      </c>
      <c r="B61" s="18" t="s">
        <v>90</v>
      </c>
      <c r="C61" s="27">
        <v>2</v>
      </c>
      <c r="D61" s="97">
        <v>117426</v>
      </c>
      <c r="E61" s="17">
        <v>0</v>
      </c>
      <c r="F61" s="5">
        <v>1400</v>
      </c>
      <c r="G61" s="5">
        <f t="shared" si="10"/>
        <v>14340.813599999998</v>
      </c>
      <c r="H61" s="47">
        <v>882.38</v>
      </c>
      <c r="I61" s="5">
        <f t="shared" si="11"/>
        <v>656.24596800000006</v>
      </c>
      <c r="J61" s="6">
        <f t="shared" si="12"/>
        <v>131905.439568</v>
      </c>
      <c r="K61" s="15">
        <f>J61-G61</f>
        <v>117564.62596800001</v>
      </c>
      <c r="M61" s="124"/>
      <c r="N61" s="187"/>
    </row>
    <row r="62" spans="1:14" ht="13.5" thickBot="1">
      <c r="A62" s="24" t="s">
        <v>33</v>
      </c>
      <c r="B62" s="18" t="s">
        <v>158</v>
      </c>
      <c r="C62" s="27">
        <v>2</v>
      </c>
      <c r="D62" s="97">
        <v>117924</v>
      </c>
      <c r="E62" s="17">
        <v>0</v>
      </c>
      <c r="F62" s="5">
        <v>1400</v>
      </c>
      <c r="G62" s="5">
        <f t="shared" si="10"/>
        <v>14402.366399999999</v>
      </c>
      <c r="H62" s="47">
        <v>882.38</v>
      </c>
      <c r="I62" s="5">
        <f t="shared" si="11"/>
        <v>659.04373199999998</v>
      </c>
      <c r="J62" s="6">
        <f t="shared" si="12"/>
        <v>132467.79013199999</v>
      </c>
      <c r="K62" s="15">
        <f>J62-G62</f>
        <v>118065.423732</v>
      </c>
      <c r="M62" s="124"/>
      <c r="N62" s="187"/>
    </row>
    <row r="63" spans="1:14" ht="13.5" thickBot="1">
      <c r="A63" s="24" t="s">
        <v>82</v>
      </c>
      <c r="B63" s="18" t="s">
        <v>13</v>
      </c>
      <c r="C63" s="27">
        <v>4.2</v>
      </c>
      <c r="D63" s="97">
        <v>117028</v>
      </c>
      <c r="E63" s="17">
        <v>0</v>
      </c>
      <c r="F63" s="5">
        <v>1400</v>
      </c>
      <c r="G63" s="5">
        <f t="shared" si="10"/>
        <v>14291.620799999999</v>
      </c>
      <c r="H63" s="47">
        <v>882.38</v>
      </c>
      <c r="I63" s="5">
        <f t="shared" si="11"/>
        <v>654.01000400000009</v>
      </c>
      <c r="J63" s="6">
        <f t="shared" si="12"/>
        <v>131456.01080400002</v>
      </c>
      <c r="K63" s="15">
        <f t="shared" si="13"/>
        <v>117164.39000400002</v>
      </c>
      <c r="M63" s="124"/>
      <c r="N63" s="187"/>
    </row>
    <row r="64" spans="1:14" ht="13.5" thickBot="1">
      <c r="A64" s="24" t="s">
        <v>40</v>
      </c>
      <c r="B64" s="18" t="s">
        <v>39</v>
      </c>
      <c r="C64" s="27">
        <v>6.5</v>
      </c>
      <c r="D64" s="97">
        <v>119914</v>
      </c>
      <c r="E64" s="17">
        <v>0</v>
      </c>
      <c r="F64" s="5">
        <v>1400</v>
      </c>
      <c r="G64" s="5">
        <f t="shared" si="10"/>
        <v>14648.330399999999</v>
      </c>
      <c r="H64" s="47">
        <v>882.38</v>
      </c>
      <c r="I64" s="5">
        <f t="shared" si="11"/>
        <v>670.22355200000004</v>
      </c>
      <c r="J64" s="6">
        <f t="shared" si="12"/>
        <v>134714.93395200002</v>
      </c>
      <c r="K64" s="15">
        <f t="shared" si="13"/>
        <v>120066.60355200002</v>
      </c>
      <c r="M64" s="124"/>
      <c r="N64" s="187"/>
    </row>
    <row r="65" spans="1:14" ht="13.5" thickBot="1">
      <c r="A65" s="24" t="s">
        <v>88</v>
      </c>
      <c r="B65" s="18" t="s">
        <v>87</v>
      </c>
      <c r="C65" s="27">
        <v>30</v>
      </c>
      <c r="D65" s="97">
        <v>121615</v>
      </c>
      <c r="E65" s="17">
        <v>0</v>
      </c>
      <c r="F65" s="5">
        <v>1400</v>
      </c>
      <c r="G65" s="5">
        <f t="shared" si="10"/>
        <v>14858.573999999999</v>
      </c>
      <c r="H65" s="47">
        <v>882.38</v>
      </c>
      <c r="I65" s="5">
        <f t="shared" si="11"/>
        <v>679.77976999999998</v>
      </c>
      <c r="J65" s="6">
        <f t="shared" si="12"/>
        <v>136635.73376999999</v>
      </c>
      <c r="K65" s="15">
        <f>J65-G65</f>
        <v>121777.15977</v>
      </c>
      <c r="M65" s="124"/>
      <c r="N65" s="187"/>
    </row>
    <row r="66" spans="1:14" ht="13.5" thickBot="1">
      <c r="A66" s="24" t="s">
        <v>81</v>
      </c>
      <c r="B66" s="18" t="s">
        <v>80</v>
      </c>
      <c r="C66" s="27">
        <v>50</v>
      </c>
      <c r="D66" s="97">
        <v>121914</v>
      </c>
      <c r="E66" s="17">
        <v>0</v>
      </c>
      <c r="F66" s="5">
        <v>1400</v>
      </c>
      <c r="G66" s="5">
        <f t="shared" si="10"/>
        <v>14895.530399999998</v>
      </c>
      <c r="H66" s="47">
        <v>882.38</v>
      </c>
      <c r="I66" s="5">
        <f t="shared" si="11"/>
        <v>681.45955200000003</v>
      </c>
      <c r="J66" s="6">
        <f t="shared" si="12"/>
        <v>136973.36995199998</v>
      </c>
      <c r="K66" s="15">
        <f t="shared" si="13"/>
        <v>122077.83955199998</v>
      </c>
      <c r="M66" s="124"/>
      <c r="N66" s="187"/>
    </row>
    <row r="67" spans="1:14" ht="13.5" thickBot="1">
      <c r="A67" s="24" t="s">
        <v>2</v>
      </c>
      <c r="B67" s="18" t="s">
        <v>32</v>
      </c>
      <c r="C67" s="27" t="s">
        <v>30</v>
      </c>
      <c r="D67" s="97">
        <v>112550</v>
      </c>
      <c r="E67" s="17">
        <v>0</v>
      </c>
      <c r="F67" s="17">
        <v>0</v>
      </c>
      <c r="G67" s="5">
        <f t="shared" si="10"/>
        <v>13911.179999999998</v>
      </c>
      <c r="H67" s="47">
        <v>882.38</v>
      </c>
      <c r="I67" s="5">
        <f t="shared" si="11"/>
        <v>636.71780000000001</v>
      </c>
      <c r="J67" s="6">
        <f t="shared" si="12"/>
        <v>127980.2778</v>
      </c>
      <c r="K67" s="15">
        <f t="shared" si="13"/>
        <v>114069.0978</v>
      </c>
      <c r="M67" s="124"/>
      <c r="N67" s="187"/>
    </row>
    <row r="68" spans="1:14" ht="13.5" thickBot="1">
      <c r="A68" s="24" t="s">
        <v>2</v>
      </c>
      <c r="B68" s="18" t="s">
        <v>34</v>
      </c>
      <c r="C68" s="27" t="s">
        <v>30</v>
      </c>
      <c r="D68" s="97">
        <v>114242</v>
      </c>
      <c r="E68" s="17">
        <v>0</v>
      </c>
      <c r="F68" s="17">
        <v>0</v>
      </c>
      <c r="G68" s="5">
        <f t="shared" si="10"/>
        <v>14120.311199999998</v>
      </c>
      <c r="H68" s="47">
        <v>882.38</v>
      </c>
      <c r="I68" s="5">
        <f t="shared" si="11"/>
        <v>646.22345600000006</v>
      </c>
      <c r="J68" s="6">
        <f t="shared" si="12"/>
        <v>129890.91465600001</v>
      </c>
      <c r="K68" s="15">
        <f t="shared" si="13"/>
        <v>115770.60345600001</v>
      </c>
      <c r="M68" s="124"/>
      <c r="N68" s="187"/>
    </row>
    <row r="69" spans="1:14" ht="13.5" thickBot="1">
      <c r="A69" s="53" t="s">
        <v>2</v>
      </c>
      <c r="B69" s="25" t="s">
        <v>35</v>
      </c>
      <c r="C69" s="28" t="s">
        <v>30</v>
      </c>
      <c r="D69" s="98">
        <v>113695</v>
      </c>
      <c r="E69" s="26">
        <v>0</v>
      </c>
      <c r="F69" s="26">
        <v>0</v>
      </c>
      <c r="G69" s="22">
        <f t="shared" si="10"/>
        <v>14052.701999999999</v>
      </c>
      <c r="H69" s="47">
        <v>882.38</v>
      </c>
      <c r="I69" s="22">
        <f t="shared" si="11"/>
        <v>643.15041000000008</v>
      </c>
      <c r="J69" s="32">
        <f t="shared" si="12"/>
        <v>129273.23241000001</v>
      </c>
      <c r="K69" s="23">
        <f t="shared" si="13"/>
        <v>115220.53041000001</v>
      </c>
      <c r="M69" s="124"/>
      <c r="N69" s="187"/>
    </row>
    <row r="70" spans="1:14">
      <c r="M70" s="77"/>
      <c r="N70" s="77"/>
    </row>
    <row r="71" spans="1:14" ht="13.5">
      <c r="A71" s="57"/>
    </row>
  </sheetData>
  <mergeCells count="15">
    <mergeCell ref="B5:K5"/>
    <mergeCell ref="A6:K6"/>
    <mergeCell ref="A2:L2"/>
    <mergeCell ref="A1:K1"/>
    <mergeCell ref="B3:K3"/>
    <mergeCell ref="B4:K4"/>
    <mergeCell ref="A59:B59"/>
    <mergeCell ref="A31:J31"/>
    <mergeCell ref="A32:B32"/>
    <mergeCell ref="A58:J58"/>
    <mergeCell ref="L9:N10"/>
    <mergeCell ref="L32:N33"/>
    <mergeCell ref="A9:K9"/>
    <mergeCell ref="A10:I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ignoredErrors>
    <ignoredError sqref="B33 B3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A6" sqref="A6:H6"/>
    </sheetView>
  </sheetViews>
  <sheetFormatPr defaultRowHeight="12.75"/>
  <cols>
    <col min="1" max="1" width="11.85546875" style="189" customWidth="1"/>
    <col min="2" max="2" width="17.7109375" style="189" customWidth="1"/>
    <col min="3" max="3" width="6.28515625" style="189" bestFit="1" customWidth="1"/>
    <col min="4" max="5" width="11.42578125" style="189" customWidth="1"/>
    <col min="6" max="6" width="9.28515625" style="189" customWidth="1"/>
    <col min="7" max="7" width="18.85546875" style="189" bestFit="1" customWidth="1"/>
    <col min="8" max="16384" width="9.140625" style="189"/>
  </cols>
  <sheetData>
    <row r="1" spans="1:8" customFormat="1" ht="23.25">
      <c r="A1" s="250" t="s">
        <v>110</v>
      </c>
      <c r="B1" s="251"/>
      <c r="C1" s="251"/>
      <c r="D1" s="251"/>
      <c r="E1" s="251"/>
      <c r="F1" s="251"/>
      <c r="G1" s="251"/>
      <c r="H1" s="251"/>
    </row>
    <row r="2" spans="1:8" customFormat="1" ht="16.5">
      <c r="A2" s="217" t="s">
        <v>105</v>
      </c>
      <c r="B2" s="85"/>
      <c r="C2" s="85"/>
      <c r="D2" s="85"/>
      <c r="E2" s="85"/>
      <c r="F2" s="85"/>
      <c r="G2" s="85"/>
      <c r="H2" s="85"/>
    </row>
    <row r="3" spans="1:8" s="191" customFormat="1">
      <c r="A3" s="287" t="s">
        <v>106</v>
      </c>
      <c r="B3" s="287"/>
      <c r="C3" s="287"/>
      <c r="D3" s="287"/>
      <c r="E3" s="287"/>
      <c r="F3" s="287"/>
      <c r="G3" s="287"/>
      <c r="H3" s="190"/>
    </row>
    <row r="4" spans="1:8" s="191" customFormat="1">
      <c r="A4" s="287" t="s">
        <v>107</v>
      </c>
      <c r="B4" s="287"/>
      <c r="C4" s="287"/>
      <c r="D4" s="287"/>
      <c r="E4" s="287"/>
      <c r="F4" s="287"/>
      <c r="G4" s="287"/>
      <c r="H4" s="190"/>
    </row>
    <row r="5" spans="1:8" s="191" customFormat="1">
      <c r="A5" s="287" t="s">
        <v>108</v>
      </c>
      <c r="B5" s="287"/>
      <c r="C5" s="287"/>
      <c r="D5" s="287"/>
      <c r="E5" s="287"/>
      <c r="F5" s="287"/>
      <c r="G5" s="287"/>
      <c r="H5" s="190"/>
    </row>
    <row r="6" spans="1:8" ht="15">
      <c r="A6" s="288" t="s">
        <v>109</v>
      </c>
      <c r="B6" s="288"/>
      <c r="C6" s="288"/>
      <c r="D6" s="288"/>
      <c r="E6" s="288"/>
      <c r="F6" s="288"/>
      <c r="G6" s="288"/>
      <c r="H6" s="288"/>
    </row>
    <row r="7" spans="1:8" ht="15.75" thickBot="1">
      <c r="A7" s="192"/>
      <c r="B7" s="192"/>
      <c r="C7" s="192"/>
      <c r="D7" s="192"/>
      <c r="E7" s="192"/>
      <c r="F7" s="192"/>
      <c r="G7" s="192"/>
      <c r="H7" s="192"/>
    </row>
    <row r="8" spans="1:8" ht="13.5" thickBot="1">
      <c r="A8" s="193" t="s">
        <v>205</v>
      </c>
      <c r="B8" s="194"/>
      <c r="C8" s="194"/>
      <c r="D8" s="194"/>
      <c r="E8" s="194"/>
      <c r="F8" s="194"/>
      <c r="G8" s="194" t="s">
        <v>206</v>
      </c>
      <c r="H8" s="195"/>
    </row>
    <row r="9" spans="1:8" ht="13.5" thickBot="1">
      <c r="A9" s="282" t="s">
        <v>29</v>
      </c>
      <c r="B9" s="289"/>
      <c r="C9" s="289"/>
      <c r="D9" s="289"/>
      <c r="E9" s="289"/>
      <c r="F9" s="289"/>
      <c r="G9" s="290"/>
    </row>
    <row r="10" spans="1:8" ht="13.5" thickBot="1">
      <c r="A10" s="291" t="s">
        <v>15</v>
      </c>
      <c r="B10" s="292"/>
      <c r="C10" s="196" t="s">
        <v>8</v>
      </c>
      <c r="D10" s="140" t="s">
        <v>0</v>
      </c>
      <c r="E10" s="140" t="s">
        <v>176</v>
      </c>
      <c r="F10" s="140" t="s">
        <v>175</v>
      </c>
      <c r="G10" s="141" t="s">
        <v>1</v>
      </c>
    </row>
    <row r="11" spans="1:8">
      <c r="A11" s="44" t="s">
        <v>198</v>
      </c>
      <c r="B11" s="34" t="s">
        <v>130</v>
      </c>
      <c r="C11" s="35">
        <v>11</v>
      </c>
      <c r="D11" s="94">
        <v>104965</v>
      </c>
      <c r="E11" s="94">
        <f>D11+D11*12.36%</f>
        <v>117938.674</v>
      </c>
      <c r="F11" s="94">
        <f>E11*5%</f>
        <v>5896.9337000000005</v>
      </c>
      <c r="G11" s="229">
        <f>E11+F11</f>
        <v>123835.60769999999</v>
      </c>
    </row>
    <row r="12" spans="1:8">
      <c r="A12" s="13" t="s">
        <v>198</v>
      </c>
      <c r="B12" s="4" t="s">
        <v>126</v>
      </c>
      <c r="C12" s="27" t="s">
        <v>129</v>
      </c>
      <c r="D12" s="92">
        <v>104065</v>
      </c>
      <c r="E12" s="94">
        <f t="shared" ref="E12:E28" si="0">D12+D12*12.36%</f>
        <v>116927.43399999999</v>
      </c>
      <c r="F12" s="94">
        <f t="shared" ref="F12:F28" si="1">E12*5%</f>
        <v>5846.3716999999997</v>
      </c>
      <c r="G12" s="229">
        <f t="shared" ref="G12:G28" si="2">E12+F12</f>
        <v>122773.8057</v>
      </c>
    </row>
    <row r="13" spans="1:8">
      <c r="A13" s="13" t="s">
        <v>198</v>
      </c>
      <c r="B13" s="4" t="s">
        <v>22</v>
      </c>
      <c r="C13" s="27">
        <v>6</v>
      </c>
      <c r="D13" s="92">
        <v>105965</v>
      </c>
      <c r="E13" s="94">
        <f t="shared" si="0"/>
        <v>119062.274</v>
      </c>
      <c r="F13" s="94">
        <f t="shared" si="1"/>
        <v>5953.1137000000008</v>
      </c>
      <c r="G13" s="229">
        <f t="shared" si="2"/>
        <v>125015.38770000001</v>
      </c>
    </row>
    <row r="14" spans="1:8">
      <c r="A14" s="13" t="s">
        <v>198</v>
      </c>
      <c r="B14" s="4" t="s">
        <v>23</v>
      </c>
      <c r="C14" s="27">
        <v>3</v>
      </c>
      <c r="D14" s="92">
        <v>105965</v>
      </c>
      <c r="E14" s="94">
        <f t="shared" si="0"/>
        <v>119062.274</v>
      </c>
      <c r="F14" s="94">
        <f t="shared" si="1"/>
        <v>5953.1137000000008</v>
      </c>
      <c r="G14" s="229">
        <f t="shared" si="2"/>
        <v>125015.38770000001</v>
      </c>
    </row>
    <row r="15" spans="1:8">
      <c r="A15" s="13" t="s">
        <v>7</v>
      </c>
      <c r="B15" s="4" t="s">
        <v>19</v>
      </c>
      <c r="C15" s="27">
        <v>3</v>
      </c>
      <c r="D15" s="92">
        <v>107115</v>
      </c>
      <c r="E15" s="94">
        <f t="shared" si="0"/>
        <v>120354.414</v>
      </c>
      <c r="F15" s="94">
        <f t="shared" si="1"/>
        <v>6017.7207000000008</v>
      </c>
      <c r="G15" s="229">
        <f t="shared" si="2"/>
        <v>126372.13470000001</v>
      </c>
    </row>
    <row r="16" spans="1:8">
      <c r="A16" s="13" t="s">
        <v>20</v>
      </c>
      <c r="B16" s="4" t="s">
        <v>21</v>
      </c>
      <c r="C16" s="27">
        <v>11</v>
      </c>
      <c r="D16" s="92">
        <v>108565</v>
      </c>
      <c r="E16" s="94">
        <f t="shared" si="0"/>
        <v>121983.63399999999</v>
      </c>
      <c r="F16" s="94">
        <f t="shared" si="1"/>
        <v>6099.1817000000001</v>
      </c>
      <c r="G16" s="229">
        <f t="shared" si="2"/>
        <v>128082.81569999999</v>
      </c>
    </row>
    <row r="17" spans="1:7">
      <c r="A17" s="13" t="s">
        <v>199</v>
      </c>
      <c r="B17" s="4" t="s">
        <v>89</v>
      </c>
      <c r="C17" s="27">
        <v>12</v>
      </c>
      <c r="D17" s="92">
        <v>111015</v>
      </c>
      <c r="E17" s="94">
        <f t="shared" si="0"/>
        <v>124736.454</v>
      </c>
      <c r="F17" s="94">
        <f t="shared" si="1"/>
        <v>6236.8227000000006</v>
      </c>
      <c r="G17" s="229">
        <f t="shared" si="2"/>
        <v>130973.2767</v>
      </c>
    </row>
    <row r="18" spans="1:7">
      <c r="A18" s="13" t="s">
        <v>123</v>
      </c>
      <c r="B18" s="4" t="s">
        <v>124</v>
      </c>
      <c r="C18" s="27"/>
      <c r="D18" s="92">
        <v>107815</v>
      </c>
      <c r="E18" s="94">
        <f t="shared" si="0"/>
        <v>121140.93399999999</v>
      </c>
      <c r="F18" s="94">
        <f t="shared" si="1"/>
        <v>6057.0466999999999</v>
      </c>
      <c r="G18" s="229">
        <f t="shared" si="2"/>
        <v>127197.9807</v>
      </c>
    </row>
    <row r="19" spans="1:7">
      <c r="A19" s="13" t="s">
        <v>199</v>
      </c>
      <c r="B19" s="4" t="s">
        <v>132</v>
      </c>
      <c r="C19" s="27">
        <v>12</v>
      </c>
      <c r="D19" s="92">
        <v>108385</v>
      </c>
      <c r="E19" s="94">
        <f t="shared" si="0"/>
        <v>121781.386</v>
      </c>
      <c r="F19" s="94">
        <f t="shared" si="1"/>
        <v>6089.0693000000001</v>
      </c>
      <c r="G19" s="229">
        <f t="shared" si="2"/>
        <v>127870.4553</v>
      </c>
    </row>
    <row r="20" spans="1:7">
      <c r="A20" s="13" t="s">
        <v>133</v>
      </c>
      <c r="B20" s="4" t="s">
        <v>134</v>
      </c>
      <c r="C20" s="27">
        <v>12</v>
      </c>
      <c r="D20" s="92">
        <v>108765</v>
      </c>
      <c r="E20" s="94">
        <f t="shared" si="0"/>
        <v>122208.35399999999</v>
      </c>
      <c r="F20" s="94">
        <f t="shared" si="1"/>
        <v>6110.4177</v>
      </c>
      <c r="G20" s="229">
        <f t="shared" si="2"/>
        <v>128318.7717</v>
      </c>
    </row>
    <row r="21" spans="1:7">
      <c r="A21" s="13" t="s">
        <v>133</v>
      </c>
      <c r="B21" s="166" t="s">
        <v>196</v>
      </c>
      <c r="C21" s="27">
        <v>10</v>
      </c>
      <c r="D21" s="92">
        <v>110065</v>
      </c>
      <c r="E21" s="94">
        <f t="shared" si="0"/>
        <v>123669.034</v>
      </c>
      <c r="F21" s="94">
        <f t="shared" si="1"/>
        <v>6183.4517000000005</v>
      </c>
      <c r="G21" s="229">
        <f t="shared" si="2"/>
        <v>129852.4857</v>
      </c>
    </row>
    <row r="22" spans="1:7">
      <c r="A22" s="13" t="s">
        <v>133</v>
      </c>
      <c r="B22" s="4" t="s">
        <v>122</v>
      </c>
      <c r="C22" s="27">
        <v>1.9</v>
      </c>
      <c r="D22" s="92">
        <v>111865</v>
      </c>
      <c r="E22" s="94">
        <f t="shared" si="0"/>
        <v>125691.514</v>
      </c>
      <c r="F22" s="94">
        <f t="shared" si="1"/>
        <v>6284.5757000000003</v>
      </c>
      <c r="G22" s="229">
        <f t="shared" si="2"/>
        <v>131976.08969999998</v>
      </c>
    </row>
    <row r="23" spans="1:7">
      <c r="A23" s="13" t="s">
        <v>133</v>
      </c>
      <c r="B23" s="4" t="s">
        <v>104</v>
      </c>
      <c r="C23" s="27">
        <v>3</v>
      </c>
      <c r="D23" s="92">
        <v>108265</v>
      </c>
      <c r="E23" s="94">
        <f t="shared" si="0"/>
        <v>121646.554</v>
      </c>
      <c r="F23" s="94">
        <f t="shared" si="1"/>
        <v>6082.3277000000007</v>
      </c>
      <c r="G23" s="229">
        <f t="shared" si="2"/>
        <v>127728.8817</v>
      </c>
    </row>
    <row r="24" spans="1:7">
      <c r="A24" s="13" t="s">
        <v>133</v>
      </c>
      <c r="B24" s="4" t="s">
        <v>113</v>
      </c>
      <c r="C24" s="27">
        <v>8</v>
      </c>
      <c r="D24" s="92">
        <v>112815</v>
      </c>
      <c r="E24" s="94">
        <f t="shared" si="0"/>
        <v>126758.93399999999</v>
      </c>
      <c r="F24" s="94">
        <f t="shared" si="1"/>
        <v>6337.9467000000004</v>
      </c>
      <c r="G24" s="229">
        <f t="shared" si="2"/>
        <v>133096.88069999998</v>
      </c>
    </row>
    <row r="25" spans="1:7">
      <c r="A25" s="13" t="s">
        <v>133</v>
      </c>
      <c r="B25" s="4" t="s">
        <v>131</v>
      </c>
      <c r="C25" s="27"/>
      <c r="D25" s="92">
        <v>108515</v>
      </c>
      <c r="E25" s="94">
        <f t="shared" si="0"/>
        <v>121927.454</v>
      </c>
      <c r="F25" s="94">
        <f t="shared" si="1"/>
        <v>6096.3726999999999</v>
      </c>
      <c r="G25" s="229">
        <f t="shared" si="2"/>
        <v>128023.82670000001</v>
      </c>
    </row>
    <row r="26" spans="1:7">
      <c r="A26" s="13" t="s">
        <v>125</v>
      </c>
      <c r="B26" s="4" t="s">
        <v>127</v>
      </c>
      <c r="C26" s="27" t="s">
        <v>128</v>
      </c>
      <c r="D26" s="92">
        <v>107865</v>
      </c>
      <c r="E26" s="94">
        <f t="shared" si="0"/>
        <v>121197.114</v>
      </c>
      <c r="F26" s="94">
        <f t="shared" si="1"/>
        <v>6059.8557000000001</v>
      </c>
      <c r="G26" s="229">
        <f t="shared" si="2"/>
        <v>127256.9697</v>
      </c>
    </row>
    <row r="27" spans="1:7">
      <c r="A27" s="13" t="s">
        <v>2</v>
      </c>
      <c r="B27" s="4" t="s">
        <v>94</v>
      </c>
      <c r="C27" s="27" t="s">
        <v>30</v>
      </c>
      <c r="D27" s="92">
        <v>100165</v>
      </c>
      <c r="E27" s="94">
        <f t="shared" si="0"/>
        <v>112545.394</v>
      </c>
      <c r="F27" s="94">
        <f t="shared" si="1"/>
        <v>5627.2697000000007</v>
      </c>
      <c r="G27" s="229">
        <f t="shared" si="2"/>
        <v>118172.6637</v>
      </c>
    </row>
    <row r="28" spans="1:7" ht="13.5" thickBot="1">
      <c r="A28" s="20" t="s">
        <v>2</v>
      </c>
      <c r="B28" s="21" t="s">
        <v>95</v>
      </c>
      <c r="C28" s="28" t="s">
        <v>30</v>
      </c>
      <c r="D28" s="95">
        <v>100165</v>
      </c>
      <c r="E28" s="95">
        <f t="shared" si="0"/>
        <v>112545.394</v>
      </c>
      <c r="F28" s="95">
        <f t="shared" si="1"/>
        <v>5627.2697000000007</v>
      </c>
      <c r="G28" s="230">
        <f t="shared" si="2"/>
        <v>118172.6637</v>
      </c>
    </row>
    <row r="29" spans="1:7" ht="13.5" thickBot="1">
      <c r="B29" s="202"/>
      <c r="D29" s="199"/>
      <c r="E29" s="199"/>
      <c r="F29" s="199"/>
      <c r="G29" s="199"/>
    </row>
    <row r="30" spans="1:7" ht="13.5" thickBot="1">
      <c r="A30" s="279" t="s">
        <v>24</v>
      </c>
      <c r="B30" s="280"/>
      <c r="C30" s="280"/>
      <c r="D30" s="280"/>
      <c r="E30" s="280"/>
      <c r="F30" s="280"/>
      <c r="G30" s="281"/>
    </row>
    <row r="31" spans="1:7" ht="13.5" thickBot="1">
      <c r="A31" s="282" t="s">
        <v>15</v>
      </c>
      <c r="B31" s="283"/>
      <c r="C31" s="203" t="s">
        <v>8</v>
      </c>
      <c r="D31" s="59" t="s">
        <v>0</v>
      </c>
      <c r="E31" s="59" t="s">
        <v>176</v>
      </c>
      <c r="F31" s="59" t="s">
        <v>175</v>
      </c>
      <c r="G31" s="60" t="s">
        <v>1</v>
      </c>
    </row>
    <row r="32" spans="1:7">
      <c r="A32" s="44" t="s">
        <v>7</v>
      </c>
      <c r="B32" s="45" t="s">
        <v>25</v>
      </c>
      <c r="C32" s="46">
        <v>0.9</v>
      </c>
      <c r="D32" s="104">
        <v>108720</v>
      </c>
      <c r="E32" s="94">
        <f t="shared" ref="E32:E55" si="3">D32+D32*12.36%</f>
        <v>122157.792</v>
      </c>
      <c r="F32" s="197">
        <f t="shared" ref="F32:F55" si="4">E32*5%</f>
        <v>6107.8896000000004</v>
      </c>
      <c r="G32" s="198">
        <f t="shared" ref="G32:G55" si="5">E32+F32</f>
        <v>128265.6816</v>
      </c>
    </row>
    <row r="33" spans="1:7">
      <c r="A33" s="71" t="s">
        <v>136</v>
      </c>
      <c r="B33" s="34" t="s">
        <v>135</v>
      </c>
      <c r="C33" s="35">
        <v>1</v>
      </c>
      <c r="D33" s="94">
        <v>110420</v>
      </c>
      <c r="E33" s="94">
        <f t="shared" si="3"/>
        <v>124067.912</v>
      </c>
      <c r="F33" s="197">
        <f t="shared" si="4"/>
        <v>6203.3955999999998</v>
      </c>
      <c r="G33" s="198">
        <f t="shared" si="5"/>
        <v>130271.3076</v>
      </c>
    </row>
    <row r="34" spans="1:7">
      <c r="A34" s="204" t="s">
        <v>139</v>
      </c>
      <c r="B34" s="34" t="s">
        <v>137</v>
      </c>
      <c r="C34" s="35">
        <v>1.2</v>
      </c>
      <c r="D34" s="94">
        <v>109170</v>
      </c>
      <c r="E34" s="94">
        <f t="shared" si="3"/>
        <v>122663.412</v>
      </c>
      <c r="F34" s="197">
        <f t="shared" si="4"/>
        <v>6133.1706000000004</v>
      </c>
      <c r="G34" s="198">
        <f t="shared" si="5"/>
        <v>128796.58259999999</v>
      </c>
    </row>
    <row r="35" spans="1:7">
      <c r="A35" s="204" t="s">
        <v>6</v>
      </c>
      <c r="B35" s="204" t="s">
        <v>12</v>
      </c>
      <c r="C35" s="27">
        <v>8</v>
      </c>
      <c r="D35" s="94">
        <v>109670</v>
      </c>
      <c r="E35" s="94">
        <f t="shared" si="3"/>
        <v>123225.212</v>
      </c>
      <c r="F35" s="197">
        <f t="shared" si="4"/>
        <v>6161.2606000000005</v>
      </c>
      <c r="G35" s="198">
        <f t="shared" si="5"/>
        <v>129386.47259999999</v>
      </c>
    </row>
    <row r="36" spans="1:7">
      <c r="A36" s="205" t="s">
        <v>6</v>
      </c>
      <c r="B36" s="204" t="s">
        <v>140</v>
      </c>
      <c r="C36" s="27">
        <v>8</v>
      </c>
      <c r="D36" s="94">
        <v>111170</v>
      </c>
      <c r="E36" s="94">
        <f t="shared" si="3"/>
        <v>124910.61199999999</v>
      </c>
      <c r="F36" s="197">
        <f t="shared" si="4"/>
        <v>6245.5306</v>
      </c>
      <c r="G36" s="198">
        <f t="shared" si="5"/>
        <v>131156.14259999999</v>
      </c>
    </row>
    <row r="37" spans="1:7">
      <c r="A37" s="206" t="s">
        <v>26</v>
      </c>
      <c r="B37" s="204" t="s">
        <v>27</v>
      </c>
      <c r="C37" s="27">
        <v>8</v>
      </c>
      <c r="D37" s="94">
        <v>106960</v>
      </c>
      <c r="E37" s="94">
        <f t="shared" si="3"/>
        <v>120180.25599999999</v>
      </c>
      <c r="F37" s="197">
        <f t="shared" si="4"/>
        <v>6009.0128000000004</v>
      </c>
      <c r="G37" s="198">
        <f t="shared" si="5"/>
        <v>126189.26879999999</v>
      </c>
    </row>
    <row r="38" spans="1:7">
      <c r="A38" s="206" t="s">
        <v>26</v>
      </c>
      <c r="B38" s="204" t="s">
        <v>112</v>
      </c>
      <c r="C38" s="27">
        <v>18</v>
      </c>
      <c r="D38" s="94">
        <v>108170</v>
      </c>
      <c r="E38" s="94">
        <f t="shared" si="3"/>
        <v>121539.81200000001</v>
      </c>
      <c r="F38" s="197">
        <f t="shared" si="4"/>
        <v>6076.990600000001</v>
      </c>
      <c r="G38" s="198">
        <f t="shared" si="5"/>
        <v>127616.80260000001</v>
      </c>
    </row>
    <row r="39" spans="1:7">
      <c r="A39" s="206" t="s">
        <v>10</v>
      </c>
      <c r="B39" s="204" t="s">
        <v>9</v>
      </c>
      <c r="C39" s="27">
        <v>1.2</v>
      </c>
      <c r="D39" s="94">
        <v>110950</v>
      </c>
      <c r="E39" s="94">
        <f t="shared" si="3"/>
        <v>124663.42</v>
      </c>
      <c r="F39" s="197">
        <f t="shared" si="4"/>
        <v>6233.1710000000003</v>
      </c>
      <c r="G39" s="198">
        <f t="shared" si="5"/>
        <v>130896.591</v>
      </c>
    </row>
    <row r="40" spans="1:7">
      <c r="A40" s="206" t="s">
        <v>78</v>
      </c>
      <c r="B40" s="204" t="s">
        <v>76</v>
      </c>
      <c r="C40" s="27">
        <v>0.35</v>
      </c>
      <c r="D40" s="94">
        <v>116710</v>
      </c>
      <c r="E40" s="94">
        <f t="shared" si="3"/>
        <v>131135.356</v>
      </c>
      <c r="F40" s="197">
        <f t="shared" si="4"/>
        <v>6556.7678000000005</v>
      </c>
      <c r="G40" s="198">
        <f t="shared" si="5"/>
        <v>137692.1238</v>
      </c>
    </row>
    <row r="41" spans="1:7">
      <c r="A41" s="206" t="s">
        <v>79</v>
      </c>
      <c r="B41" s="4" t="s">
        <v>77</v>
      </c>
      <c r="C41" s="27">
        <v>0.12</v>
      </c>
      <c r="D41" s="94">
        <v>114010</v>
      </c>
      <c r="E41" s="94">
        <f t="shared" si="3"/>
        <v>128101.636</v>
      </c>
      <c r="F41" s="197">
        <f t="shared" si="4"/>
        <v>6405.0817999999999</v>
      </c>
      <c r="G41" s="198">
        <f t="shared" si="5"/>
        <v>134506.71779999998</v>
      </c>
    </row>
    <row r="42" spans="1:7">
      <c r="A42" s="207" t="s">
        <v>11</v>
      </c>
      <c r="B42" s="208" t="s">
        <v>151</v>
      </c>
      <c r="C42" s="27">
        <v>0.28000000000000003</v>
      </c>
      <c r="D42" s="94">
        <v>112710</v>
      </c>
      <c r="E42" s="94">
        <f t="shared" si="3"/>
        <v>126640.95600000001</v>
      </c>
      <c r="F42" s="197">
        <f t="shared" si="4"/>
        <v>6332.0478000000003</v>
      </c>
      <c r="G42" s="198">
        <f t="shared" si="5"/>
        <v>132973.00380000001</v>
      </c>
    </row>
    <row r="43" spans="1:7">
      <c r="A43" s="207" t="s">
        <v>11</v>
      </c>
      <c r="B43" s="208" t="s">
        <v>149</v>
      </c>
      <c r="C43" s="27">
        <v>0.22</v>
      </c>
      <c r="D43" s="94">
        <v>112710</v>
      </c>
      <c r="E43" s="94">
        <f t="shared" si="3"/>
        <v>126640.95600000001</v>
      </c>
      <c r="F43" s="197">
        <f t="shared" si="4"/>
        <v>6332.0478000000003</v>
      </c>
      <c r="G43" s="198">
        <f t="shared" si="5"/>
        <v>132973.00380000001</v>
      </c>
    </row>
    <row r="44" spans="1:7">
      <c r="A44" s="206" t="s">
        <v>120</v>
      </c>
      <c r="B44" s="204" t="s">
        <v>121</v>
      </c>
      <c r="C44" s="27">
        <v>0.3</v>
      </c>
      <c r="D44" s="94">
        <v>111070</v>
      </c>
      <c r="E44" s="94">
        <f t="shared" si="3"/>
        <v>124798.25199999999</v>
      </c>
      <c r="F44" s="197">
        <f t="shared" si="4"/>
        <v>6239.9125999999997</v>
      </c>
      <c r="G44" s="198">
        <f t="shared" si="5"/>
        <v>131038.16459999999</v>
      </c>
    </row>
    <row r="45" spans="1:7">
      <c r="A45" s="206" t="s">
        <v>36</v>
      </c>
      <c r="B45" s="204" t="s">
        <v>37</v>
      </c>
      <c r="C45" s="27">
        <v>0.43</v>
      </c>
      <c r="D45" s="94">
        <v>117670</v>
      </c>
      <c r="E45" s="94">
        <f t="shared" si="3"/>
        <v>132214.01199999999</v>
      </c>
      <c r="F45" s="197">
        <f t="shared" si="4"/>
        <v>6610.7006000000001</v>
      </c>
      <c r="G45" s="198">
        <f t="shared" si="5"/>
        <v>138824.7126</v>
      </c>
    </row>
    <row r="46" spans="1:7">
      <c r="A46" s="206" t="s">
        <v>36</v>
      </c>
      <c r="B46" s="204" t="s">
        <v>118</v>
      </c>
      <c r="C46" s="27">
        <v>0.22</v>
      </c>
      <c r="D46" s="94">
        <v>119170</v>
      </c>
      <c r="E46" s="94">
        <f t="shared" si="3"/>
        <v>133899.41200000001</v>
      </c>
      <c r="F46" s="197">
        <f t="shared" si="4"/>
        <v>6694.9706000000006</v>
      </c>
      <c r="G46" s="198">
        <f t="shared" si="5"/>
        <v>140594.38260000001</v>
      </c>
    </row>
    <row r="47" spans="1:7">
      <c r="A47" s="206" t="s">
        <v>36</v>
      </c>
      <c r="B47" s="204" t="s">
        <v>38</v>
      </c>
      <c r="C47" s="27">
        <v>0.33</v>
      </c>
      <c r="D47" s="94">
        <v>119213</v>
      </c>
      <c r="E47" s="94">
        <f t="shared" si="3"/>
        <v>133947.7268</v>
      </c>
      <c r="F47" s="197">
        <f t="shared" si="4"/>
        <v>6697.3863400000009</v>
      </c>
      <c r="G47" s="198">
        <f t="shared" si="5"/>
        <v>140645.11314</v>
      </c>
    </row>
    <row r="48" spans="1:7">
      <c r="A48" s="71" t="s">
        <v>36</v>
      </c>
      <c r="B48" s="4" t="s">
        <v>114</v>
      </c>
      <c r="C48" s="27"/>
      <c r="D48" s="94">
        <v>113740</v>
      </c>
      <c r="E48" s="94">
        <f t="shared" si="3"/>
        <v>127798.264</v>
      </c>
      <c r="F48" s="197">
        <f t="shared" si="4"/>
        <v>6389.9132</v>
      </c>
      <c r="G48" s="198">
        <f t="shared" si="5"/>
        <v>134188.17720000001</v>
      </c>
    </row>
    <row r="49" spans="1:7">
      <c r="A49" s="71" t="s">
        <v>36</v>
      </c>
      <c r="B49" s="4" t="s">
        <v>145</v>
      </c>
      <c r="C49" s="27"/>
      <c r="D49" s="94">
        <v>115360</v>
      </c>
      <c r="E49" s="94">
        <f t="shared" si="3"/>
        <v>129618.496</v>
      </c>
      <c r="F49" s="197">
        <f t="shared" si="4"/>
        <v>6480.9248000000007</v>
      </c>
      <c r="G49" s="198">
        <f t="shared" si="5"/>
        <v>136099.42079999999</v>
      </c>
    </row>
    <row r="50" spans="1:7">
      <c r="A50" s="71" t="s">
        <v>36</v>
      </c>
      <c r="B50" s="4" t="s">
        <v>138</v>
      </c>
      <c r="C50" s="27"/>
      <c r="D50" s="94">
        <v>113930</v>
      </c>
      <c r="E50" s="94">
        <f t="shared" si="3"/>
        <v>128011.74799999999</v>
      </c>
      <c r="F50" s="197">
        <f t="shared" si="4"/>
        <v>6400.5874000000003</v>
      </c>
      <c r="G50" s="198">
        <f t="shared" si="5"/>
        <v>134412.33539999998</v>
      </c>
    </row>
    <row r="51" spans="1:7">
      <c r="A51" s="206" t="s">
        <v>2</v>
      </c>
      <c r="B51" s="204" t="s">
        <v>3</v>
      </c>
      <c r="C51" s="27" t="s">
        <v>30</v>
      </c>
      <c r="D51" s="94">
        <v>104220</v>
      </c>
      <c r="E51" s="94">
        <f t="shared" si="3"/>
        <v>117101.592</v>
      </c>
      <c r="F51" s="197">
        <f t="shared" si="4"/>
        <v>5855.0796000000009</v>
      </c>
      <c r="G51" s="198">
        <f t="shared" si="5"/>
        <v>122956.6716</v>
      </c>
    </row>
    <row r="52" spans="1:7">
      <c r="A52" s="206" t="s">
        <v>2</v>
      </c>
      <c r="B52" s="204" t="s">
        <v>4</v>
      </c>
      <c r="C52" s="27" t="s">
        <v>30</v>
      </c>
      <c r="D52" s="94">
        <v>105070</v>
      </c>
      <c r="E52" s="94">
        <f t="shared" si="3"/>
        <v>118056.652</v>
      </c>
      <c r="F52" s="197">
        <f t="shared" si="4"/>
        <v>5902.8326000000006</v>
      </c>
      <c r="G52" s="198">
        <f t="shared" si="5"/>
        <v>123959.4846</v>
      </c>
    </row>
    <row r="53" spans="1:7">
      <c r="A53" s="13" t="s">
        <v>2</v>
      </c>
      <c r="B53" s="4" t="s">
        <v>14</v>
      </c>
      <c r="C53" s="27" t="s">
        <v>30</v>
      </c>
      <c r="D53" s="94">
        <v>108020</v>
      </c>
      <c r="E53" s="94">
        <f t="shared" si="3"/>
        <v>121371.272</v>
      </c>
      <c r="F53" s="197">
        <f t="shared" si="4"/>
        <v>6068.5636000000004</v>
      </c>
      <c r="G53" s="198">
        <f t="shared" si="5"/>
        <v>127439.83559999999</v>
      </c>
    </row>
    <row r="54" spans="1:7">
      <c r="A54" s="206" t="s">
        <v>2</v>
      </c>
      <c r="B54" s="204" t="s">
        <v>5</v>
      </c>
      <c r="C54" s="27" t="s">
        <v>30</v>
      </c>
      <c r="D54" s="94">
        <v>103860</v>
      </c>
      <c r="E54" s="94">
        <f t="shared" si="3"/>
        <v>116697.09600000001</v>
      </c>
      <c r="F54" s="197">
        <f t="shared" si="4"/>
        <v>5834.854800000001</v>
      </c>
      <c r="G54" s="198">
        <f t="shared" si="5"/>
        <v>122531.95080000001</v>
      </c>
    </row>
    <row r="55" spans="1:7" ht="13.5" thickBot="1">
      <c r="A55" s="209" t="s">
        <v>2</v>
      </c>
      <c r="B55" s="210" t="s">
        <v>31</v>
      </c>
      <c r="C55" s="28" t="s">
        <v>30</v>
      </c>
      <c r="D55" s="105">
        <v>109610</v>
      </c>
      <c r="E55" s="95">
        <f t="shared" si="3"/>
        <v>123157.796</v>
      </c>
      <c r="F55" s="200">
        <f t="shared" si="4"/>
        <v>6157.8898000000008</v>
      </c>
      <c r="G55" s="201">
        <f t="shared" si="5"/>
        <v>129315.68580000001</v>
      </c>
    </row>
    <row r="56" spans="1:7" ht="13.5" thickBot="1">
      <c r="B56" s="202"/>
      <c r="D56" s="199"/>
      <c r="E56" s="199"/>
      <c r="F56" s="199"/>
      <c r="G56" s="199"/>
    </row>
    <row r="57" spans="1:7" ht="13.5" thickBot="1">
      <c r="A57" s="282" t="s">
        <v>28</v>
      </c>
      <c r="B57" s="284"/>
      <c r="C57" s="284"/>
      <c r="D57" s="284"/>
      <c r="E57" s="284"/>
      <c r="F57" s="284"/>
      <c r="G57" s="285"/>
    </row>
    <row r="58" spans="1:7" ht="13.5" thickBot="1">
      <c r="A58" s="279" t="s">
        <v>15</v>
      </c>
      <c r="B58" s="280"/>
      <c r="C58" s="211" t="s">
        <v>8</v>
      </c>
      <c r="D58" s="59" t="s">
        <v>0</v>
      </c>
      <c r="E58" s="59" t="s">
        <v>176</v>
      </c>
      <c r="F58" s="59" t="s">
        <v>175</v>
      </c>
      <c r="G58" s="60" t="s">
        <v>1</v>
      </c>
    </row>
    <row r="59" spans="1:7">
      <c r="A59" s="54" t="s">
        <v>33</v>
      </c>
      <c r="B59" s="55" t="s">
        <v>91</v>
      </c>
      <c r="C59" s="35">
        <v>0.92</v>
      </c>
      <c r="D59" s="111">
        <v>114570</v>
      </c>
      <c r="E59" s="94">
        <f t="shared" ref="E59:E68" si="6">D59+D59*12.36%</f>
        <v>128730.852</v>
      </c>
      <c r="F59" s="197">
        <f t="shared" ref="F59:F68" si="7">E59*5%</f>
        <v>6436.5426000000007</v>
      </c>
      <c r="G59" s="198">
        <f t="shared" ref="G59:G68" si="8">E59+F59</f>
        <v>135167.3946</v>
      </c>
    </row>
    <row r="60" spans="1:7">
      <c r="A60" s="54" t="s">
        <v>33</v>
      </c>
      <c r="B60" s="55" t="s">
        <v>90</v>
      </c>
      <c r="C60" s="35">
        <v>2</v>
      </c>
      <c r="D60" s="96">
        <v>114570</v>
      </c>
      <c r="E60" s="94">
        <f t="shared" si="6"/>
        <v>128730.852</v>
      </c>
      <c r="F60" s="197">
        <f t="shared" si="7"/>
        <v>6436.5426000000007</v>
      </c>
      <c r="G60" s="198">
        <f t="shared" si="8"/>
        <v>135167.3946</v>
      </c>
    </row>
    <row r="61" spans="1:7">
      <c r="A61" s="54" t="s">
        <v>33</v>
      </c>
      <c r="B61" s="55" t="s">
        <v>158</v>
      </c>
      <c r="C61" s="35">
        <v>2</v>
      </c>
      <c r="D61" s="96">
        <v>115070</v>
      </c>
      <c r="E61" s="94">
        <f t="shared" si="6"/>
        <v>129292.652</v>
      </c>
      <c r="F61" s="197">
        <f t="shared" si="7"/>
        <v>6464.6326000000008</v>
      </c>
      <c r="G61" s="198">
        <f t="shared" si="8"/>
        <v>135757.28460000001</v>
      </c>
    </row>
    <row r="62" spans="1:7">
      <c r="A62" s="24" t="s">
        <v>82</v>
      </c>
      <c r="B62" s="18" t="s">
        <v>13</v>
      </c>
      <c r="C62" s="27">
        <v>4.2</v>
      </c>
      <c r="D62" s="97">
        <v>114170</v>
      </c>
      <c r="E62" s="94">
        <f t="shared" si="6"/>
        <v>128281.412</v>
      </c>
      <c r="F62" s="197">
        <f t="shared" si="7"/>
        <v>6414.0706</v>
      </c>
      <c r="G62" s="198">
        <f t="shared" si="8"/>
        <v>134695.48259999999</v>
      </c>
    </row>
    <row r="63" spans="1:7">
      <c r="A63" s="24" t="s">
        <v>40</v>
      </c>
      <c r="B63" s="18" t="s">
        <v>39</v>
      </c>
      <c r="C63" s="27">
        <v>6.5</v>
      </c>
      <c r="D63" s="97">
        <v>117070</v>
      </c>
      <c r="E63" s="94">
        <f t="shared" si="6"/>
        <v>131539.85200000001</v>
      </c>
      <c r="F63" s="197">
        <f t="shared" si="7"/>
        <v>6576.9926000000014</v>
      </c>
      <c r="G63" s="198">
        <f t="shared" si="8"/>
        <v>138116.84460000001</v>
      </c>
    </row>
    <row r="64" spans="1:7">
      <c r="A64" s="24" t="s">
        <v>88</v>
      </c>
      <c r="B64" s="18" t="s">
        <v>87</v>
      </c>
      <c r="C64" s="27">
        <v>30</v>
      </c>
      <c r="D64" s="97">
        <v>117520</v>
      </c>
      <c r="E64" s="94">
        <f t="shared" si="6"/>
        <v>132045.47200000001</v>
      </c>
      <c r="F64" s="197">
        <f t="shared" si="7"/>
        <v>6602.2736000000004</v>
      </c>
      <c r="G64" s="198">
        <f t="shared" si="8"/>
        <v>138647.74560000002</v>
      </c>
    </row>
    <row r="65" spans="1:8">
      <c r="A65" s="24" t="s">
        <v>81</v>
      </c>
      <c r="B65" s="18" t="s">
        <v>80</v>
      </c>
      <c r="C65" s="27">
        <v>50</v>
      </c>
      <c r="D65" s="97">
        <v>117820</v>
      </c>
      <c r="E65" s="94">
        <f t="shared" si="6"/>
        <v>132382.552</v>
      </c>
      <c r="F65" s="197">
        <f t="shared" si="7"/>
        <v>6619.1275999999998</v>
      </c>
      <c r="G65" s="198">
        <f t="shared" si="8"/>
        <v>139001.6796</v>
      </c>
    </row>
    <row r="66" spans="1:8">
      <c r="A66" s="24" t="s">
        <v>2</v>
      </c>
      <c r="B66" s="18" t="s">
        <v>32</v>
      </c>
      <c r="C66" s="27" t="s">
        <v>30</v>
      </c>
      <c r="D66" s="97">
        <v>111070</v>
      </c>
      <c r="E66" s="94">
        <f t="shared" si="6"/>
        <v>124798.25199999999</v>
      </c>
      <c r="F66" s="197">
        <f t="shared" si="7"/>
        <v>6239.9125999999997</v>
      </c>
      <c r="G66" s="198">
        <f t="shared" si="8"/>
        <v>131038.16459999999</v>
      </c>
    </row>
    <row r="67" spans="1:8">
      <c r="A67" s="24" t="s">
        <v>2</v>
      </c>
      <c r="B67" s="18" t="s">
        <v>34</v>
      </c>
      <c r="C67" s="27" t="s">
        <v>30</v>
      </c>
      <c r="D67" s="97">
        <v>112770</v>
      </c>
      <c r="E67" s="94">
        <f t="shared" si="6"/>
        <v>126708.372</v>
      </c>
      <c r="F67" s="197">
        <f t="shared" si="7"/>
        <v>6335.4186000000009</v>
      </c>
      <c r="G67" s="198">
        <f t="shared" si="8"/>
        <v>133043.79060000001</v>
      </c>
    </row>
    <row r="68" spans="1:8" ht="13.5" thickBot="1">
      <c r="A68" s="53" t="s">
        <v>2</v>
      </c>
      <c r="B68" s="25" t="s">
        <v>35</v>
      </c>
      <c r="C68" s="28" t="s">
        <v>30</v>
      </c>
      <c r="D68" s="98">
        <v>112220</v>
      </c>
      <c r="E68" s="95">
        <f t="shared" si="6"/>
        <v>126090.39199999999</v>
      </c>
      <c r="F68" s="200">
        <f t="shared" si="7"/>
        <v>6304.5195999999996</v>
      </c>
      <c r="G68" s="201">
        <f t="shared" si="8"/>
        <v>132394.91159999999</v>
      </c>
    </row>
    <row r="69" spans="1:8" ht="13.5" thickBot="1">
      <c r="A69" s="212"/>
      <c r="B69" s="213"/>
      <c r="C69" s="213"/>
      <c r="D69" s="213"/>
      <c r="E69" s="213"/>
      <c r="F69" s="213"/>
      <c r="G69" s="214"/>
    </row>
    <row r="70" spans="1:8" ht="16.5">
      <c r="A70" s="68" t="s">
        <v>83</v>
      </c>
    </row>
    <row r="72" spans="1:8" s="133" customFormat="1">
      <c r="B72" s="125"/>
      <c r="C72" s="125"/>
      <c r="D72" s="125"/>
      <c r="E72" s="125"/>
      <c r="F72" s="125"/>
      <c r="G72" s="125"/>
      <c r="H72" s="125"/>
    </row>
    <row r="73" spans="1:8">
      <c r="A73" s="215"/>
      <c r="B73" s="215"/>
      <c r="C73" s="215"/>
      <c r="D73" s="215"/>
      <c r="E73" s="215"/>
      <c r="F73" s="215"/>
      <c r="G73" s="215"/>
      <c r="H73" s="215"/>
    </row>
    <row r="74" spans="1:8">
      <c r="A74" s="286"/>
      <c r="B74" s="286"/>
      <c r="C74" s="132"/>
      <c r="D74" s="132"/>
      <c r="E74" s="132"/>
      <c r="F74" s="132"/>
      <c r="G74" s="132"/>
      <c r="H74" s="215"/>
    </row>
    <row r="75" spans="1:8">
      <c r="A75" s="83"/>
      <c r="B75" s="130"/>
      <c r="C75" s="66"/>
      <c r="D75" s="123"/>
      <c r="E75" s="123"/>
      <c r="F75" s="216"/>
      <c r="G75" s="216"/>
      <c r="H75" s="215"/>
    </row>
    <row r="76" spans="1:8">
      <c r="A76" s="83"/>
      <c r="B76" s="130"/>
      <c r="C76" s="66"/>
      <c r="D76" s="123"/>
      <c r="E76" s="123"/>
      <c r="F76" s="216"/>
      <c r="G76" s="216"/>
      <c r="H76" s="215"/>
    </row>
    <row r="77" spans="1:8">
      <c r="A77" s="215"/>
      <c r="B77" s="215"/>
      <c r="C77" s="215"/>
      <c r="D77" s="215"/>
      <c r="E77" s="215"/>
      <c r="F77" s="215"/>
      <c r="G77" s="215"/>
      <c r="H77" s="215"/>
    </row>
  </sheetData>
  <mergeCells count="12">
    <mergeCell ref="A9:G9"/>
    <mergeCell ref="A10:B10"/>
    <mergeCell ref="A58:B58"/>
    <mergeCell ref="A30:G30"/>
    <mergeCell ref="A1:H1"/>
    <mergeCell ref="A31:B31"/>
    <mergeCell ref="A57:G57"/>
    <mergeCell ref="A74:B74"/>
    <mergeCell ref="A3:G3"/>
    <mergeCell ref="A4:G4"/>
    <mergeCell ref="A5:G5"/>
    <mergeCell ref="A6:H6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7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"/>
  <sheetViews>
    <sheetView topLeftCell="A10" workbookViewId="0">
      <selection activeCell="C22" sqref="C22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250" t="s">
        <v>110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76"/>
      <c r="M1" s="76"/>
      <c r="N1" s="1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78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8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8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8"/>
    </row>
    <row r="6" spans="1:14" ht="18.75" thickBot="1">
      <c r="A6" s="294" t="s">
        <v>109</v>
      </c>
      <c r="B6" s="267"/>
      <c r="C6" s="267"/>
      <c r="D6" s="249"/>
      <c r="E6" s="249"/>
      <c r="F6" s="249"/>
      <c r="G6" s="249"/>
      <c r="H6" s="249"/>
      <c r="I6" s="249"/>
      <c r="J6" s="249"/>
      <c r="K6" s="249"/>
      <c r="L6" s="2"/>
      <c r="M6" s="2"/>
      <c r="N6" s="31"/>
    </row>
    <row r="7" spans="1:14" ht="13.5" thickBot="1">
      <c r="A7" s="75"/>
      <c r="B7" s="75"/>
      <c r="C7" s="75"/>
    </row>
    <row r="8" spans="1:14" ht="15.75" thickBot="1">
      <c r="A8" s="120" t="s">
        <v>207</v>
      </c>
      <c r="B8" s="75"/>
      <c r="C8" s="75"/>
      <c r="D8" s="100"/>
      <c r="E8" s="100"/>
      <c r="F8" s="100"/>
      <c r="G8" s="113"/>
      <c r="H8" s="101"/>
    </row>
    <row r="9" spans="1:14" ht="15">
      <c r="A9" s="120"/>
      <c r="B9" s="75"/>
      <c r="C9" s="75"/>
    </row>
    <row r="10" spans="1:14">
      <c r="A10" s="75"/>
      <c r="B10" s="293" t="s">
        <v>96</v>
      </c>
      <c r="C10" s="293"/>
    </row>
    <row r="11" spans="1:14" ht="25.5">
      <c r="A11" s="75"/>
      <c r="B11" s="72" t="s">
        <v>100</v>
      </c>
      <c r="C11" s="73">
        <v>99080</v>
      </c>
    </row>
    <row r="12" spans="1:14" ht="25.5">
      <c r="A12" s="75"/>
      <c r="B12" s="72" t="s">
        <v>101</v>
      </c>
      <c r="C12" s="73">
        <v>92133</v>
      </c>
    </row>
    <row r="13" spans="1:14" ht="25.5">
      <c r="A13" s="75"/>
      <c r="B13" s="72" t="s">
        <v>102</v>
      </c>
      <c r="C13" s="73">
        <v>98080</v>
      </c>
    </row>
    <row r="14" spans="1:14">
      <c r="A14" s="75"/>
      <c r="B14" s="72" t="s">
        <v>103</v>
      </c>
      <c r="C14" s="73">
        <v>92980</v>
      </c>
    </row>
    <row r="15" spans="1:14">
      <c r="A15" s="75"/>
      <c r="B15" s="75"/>
      <c r="C15" s="75"/>
    </row>
    <row r="16" spans="1:14">
      <c r="A16" s="75"/>
      <c r="B16" s="75"/>
      <c r="C16" s="75"/>
    </row>
    <row r="17" spans="1:3" ht="38.25">
      <c r="A17" s="75"/>
      <c r="B17" s="70" t="s">
        <v>96</v>
      </c>
      <c r="C17" s="71"/>
    </row>
    <row r="18" spans="1:3" ht="25.5">
      <c r="A18" s="75"/>
      <c r="B18" s="72" t="s">
        <v>97</v>
      </c>
      <c r="C18" s="73">
        <v>103256</v>
      </c>
    </row>
    <row r="19" spans="1:3">
      <c r="A19" s="75"/>
      <c r="B19" s="72"/>
      <c r="C19" s="73"/>
    </row>
    <row r="20" spans="1:3" ht="25.5">
      <c r="A20" s="75"/>
      <c r="B20" s="72" t="s">
        <v>98</v>
      </c>
      <c r="C20" s="73">
        <v>100296</v>
      </c>
    </row>
    <row r="21" spans="1:3">
      <c r="A21" s="75"/>
      <c r="B21" s="72" t="s">
        <v>99</v>
      </c>
      <c r="C21" s="73">
        <v>99316</v>
      </c>
    </row>
    <row r="22" spans="1:3">
      <c r="A22" s="75"/>
      <c r="B22" s="121" t="s">
        <v>152</v>
      </c>
      <c r="C22" s="122">
        <v>92475</v>
      </c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8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6"/>
  <sheetViews>
    <sheetView topLeftCell="A40" zoomScale="125" zoomScaleNormal="125" workbookViewId="0">
      <selection activeCell="A5" sqref="A5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95" t="s">
        <v>208</v>
      </c>
      <c r="B1" s="295"/>
      <c r="C1" s="295"/>
    </row>
    <row r="2" spans="1:3">
      <c r="A2" s="86" t="s">
        <v>41</v>
      </c>
      <c r="B2" s="87"/>
      <c r="C2" s="87"/>
    </row>
    <row r="3" spans="1:3">
      <c r="A3" s="87" t="s">
        <v>42</v>
      </c>
      <c r="B3" s="87"/>
      <c r="C3" s="87"/>
    </row>
    <row r="4" spans="1:3">
      <c r="A4" s="87" t="s">
        <v>43</v>
      </c>
      <c r="B4" s="87"/>
      <c r="C4" s="87"/>
    </row>
    <row r="5" spans="1:3">
      <c r="A5" s="87" t="s">
        <v>44</v>
      </c>
      <c r="B5" s="87"/>
      <c r="C5" s="87"/>
    </row>
    <row r="6" spans="1:3">
      <c r="A6" s="88" t="s">
        <v>45</v>
      </c>
      <c r="B6" s="87"/>
      <c r="C6" s="87"/>
    </row>
    <row r="7" spans="1:3">
      <c r="A7" s="87" t="s">
        <v>46</v>
      </c>
      <c r="B7" s="87"/>
      <c r="C7" s="87"/>
    </row>
    <row r="8" spans="1:3">
      <c r="A8" s="87" t="s">
        <v>197</v>
      </c>
      <c r="B8" s="87"/>
      <c r="C8" s="87"/>
    </row>
    <row r="9" spans="1:3">
      <c r="A9" s="86" t="s">
        <v>47</v>
      </c>
      <c r="B9" s="87"/>
      <c r="C9" s="87"/>
    </row>
    <row r="10" spans="1:3">
      <c r="A10" s="87" t="s">
        <v>194</v>
      </c>
      <c r="B10" s="87"/>
      <c r="C10" s="87"/>
    </row>
    <row r="11" spans="1:3">
      <c r="A11" s="87" t="s">
        <v>48</v>
      </c>
      <c r="B11" s="87"/>
      <c r="C11" s="87"/>
    </row>
    <row r="12" spans="1:3">
      <c r="A12" s="87" t="s">
        <v>49</v>
      </c>
      <c r="B12" s="87"/>
      <c r="C12" s="87"/>
    </row>
    <row r="13" spans="1:3">
      <c r="A13" s="87" t="s">
        <v>50</v>
      </c>
      <c r="B13" s="87"/>
      <c r="C13" s="87"/>
    </row>
    <row r="14" spans="1:3">
      <c r="A14" s="87" t="s">
        <v>51</v>
      </c>
      <c r="B14" s="87"/>
      <c r="C14" s="87"/>
    </row>
    <row r="15" spans="1:3">
      <c r="A15" s="87" t="s">
        <v>195</v>
      </c>
      <c r="B15" s="87"/>
      <c r="C15" s="87"/>
    </row>
    <row r="16" spans="1:3">
      <c r="A16" s="88" t="s">
        <v>52</v>
      </c>
      <c r="B16" s="87"/>
      <c r="C16" s="87"/>
    </row>
    <row r="17" spans="1:3">
      <c r="A17" s="87" t="s">
        <v>153</v>
      </c>
      <c r="B17" s="87"/>
      <c r="C17" s="87"/>
    </row>
    <row r="18" spans="1:3">
      <c r="A18" s="87"/>
      <c r="B18" s="87"/>
      <c r="C18" s="87"/>
    </row>
    <row r="19" spans="1:3">
      <c r="A19" s="86" t="s">
        <v>53</v>
      </c>
      <c r="B19" s="87"/>
      <c r="C19" s="87"/>
    </row>
    <row r="20" spans="1:3">
      <c r="A20" s="87" t="s">
        <v>54</v>
      </c>
      <c r="B20" s="87"/>
      <c r="C20" s="87"/>
    </row>
    <row r="21" spans="1:3">
      <c r="A21" s="88" t="s">
        <v>55</v>
      </c>
      <c r="B21" s="87"/>
      <c r="C21" s="87"/>
    </row>
    <row r="22" spans="1:3">
      <c r="A22" s="87" t="s">
        <v>56</v>
      </c>
      <c r="B22" s="87"/>
      <c r="C22" s="87"/>
    </row>
    <row r="23" spans="1:3">
      <c r="A23" s="87" t="s">
        <v>57</v>
      </c>
      <c r="B23" s="87"/>
      <c r="C23" s="87"/>
    </row>
    <row r="24" spans="1:3">
      <c r="A24" s="87" t="s">
        <v>58</v>
      </c>
      <c r="B24" s="87"/>
      <c r="C24" s="87"/>
    </row>
    <row r="25" spans="1:3">
      <c r="A25" s="87"/>
      <c r="B25" s="87"/>
      <c r="C25" s="87"/>
    </row>
    <row r="26" spans="1:3">
      <c r="A26" s="86" t="s">
        <v>59</v>
      </c>
      <c r="B26" s="87"/>
      <c r="C26" s="87"/>
    </row>
    <row r="27" spans="1:3">
      <c r="A27" s="87" t="s">
        <v>146</v>
      </c>
      <c r="B27" s="87"/>
      <c r="C27" s="87"/>
    </row>
    <row r="28" spans="1:3">
      <c r="A28" s="87" t="s">
        <v>117</v>
      </c>
      <c r="B28" s="87"/>
      <c r="C28" s="87"/>
    </row>
    <row r="29" spans="1:3">
      <c r="A29" s="87" t="s">
        <v>119</v>
      </c>
      <c r="B29" s="87"/>
      <c r="C29" s="87"/>
    </row>
    <row r="30" spans="1:3">
      <c r="A30" s="87" t="s">
        <v>148</v>
      </c>
      <c r="B30" s="87"/>
      <c r="C30" s="87"/>
    </row>
    <row r="31" spans="1:3">
      <c r="A31" s="87" t="s">
        <v>116</v>
      </c>
      <c r="B31" s="87"/>
      <c r="C31" s="87"/>
    </row>
    <row r="32" spans="1:3">
      <c r="A32" s="87" t="s">
        <v>142</v>
      </c>
      <c r="B32" s="87"/>
      <c r="C32" s="87"/>
    </row>
    <row r="33" spans="1:3">
      <c r="A33" s="87" t="s">
        <v>147</v>
      </c>
      <c r="B33" s="87"/>
      <c r="C33" s="87"/>
    </row>
    <row r="34" spans="1:3">
      <c r="A34" s="86" t="s">
        <v>60</v>
      </c>
      <c r="B34" s="87"/>
      <c r="C34" s="87"/>
    </row>
    <row r="35" spans="1:3">
      <c r="A35" s="87" t="s">
        <v>61</v>
      </c>
      <c r="B35" s="87"/>
      <c r="C35" s="87"/>
    </row>
    <row r="36" spans="1:3">
      <c r="A36" s="87" t="s">
        <v>62</v>
      </c>
      <c r="B36" s="87"/>
      <c r="C36" s="87"/>
    </row>
    <row r="37" spans="1:3">
      <c r="A37" s="88" t="s">
        <v>63</v>
      </c>
      <c r="B37" s="87"/>
      <c r="C37" s="87"/>
    </row>
    <row r="38" spans="1:3">
      <c r="A38" s="87"/>
      <c r="B38" s="87"/>
      <c r="C38" s="87"/>
    </row>
    <row r="39" spans="1:3">
      <c r="A39" s="87" t="s">
        <v>64</v>
      </c>
      <c r="B39" s="87"/>
      <c r="C39" s="87"/>
    </row>
    <row r="40" spans="1:3">
      <c r="A40" s="86" t="s">
        <v>65</v>
      </c>
      <c r="B40" s="87"/>
      <c r="C40" s="87"/>
    </row>
    <row r="41" spans="1:3">
      <c r="A41" s="87" t="s">
        <v>154</v>
      </c>
      <c r="B41" s="87"/>
      <c r="C41" s="87"/>
    </row>
    <row r="42" spans="1:3">
      <c r="A42" s="87"/>
      <c r="B42" s="87"/>
      <c r="C42" s="87"/>
    </row>
    <row r="43" spans="1:3">
      <c r="A43" s="87" t="s">
        <v>66</v>
      </c>
      <c r="B43" s="87"/>
      <c r="C43" s="87"/>
    </row>
    <row r="44" spans="1:3">
      <c r="A44" s="87"/>
      <c r="B44" s="87"/>
      <c r="C44" s="87"/>
    </row>
    <row r="45" spans="1:3">
      <c r="A45" s="87" t="s">
        <v>67</v>
      </c>
      <c r="B45" s="87"/>
      <c r="C45" s="87"/>
    </row>
    <row r="46" spans="1:3">
      <c r="A46" s="87" t="s">
        <v>68</v>
      </c>
      <c r="B46" s="87"/>
      <c r="C46" s="87"/>
    </row>
    <row r="47" spans="1:3">
      <c r="A47" s="89" t="s">
        <v>69</v>
      </c>
      <c r="B47" s="90"/>
      <c r="C47" s="87"/>
    </row>
    <row r="48" spans="1:3">
      <c r="A48" s="87" t="s">
        <v>70</v>
      </c>
      <c r="B48" s="87"/>
      <c r="C48" s="87"/>
    </row>
    <row r="49" spans="1:3">
      <c r="A49" s="87" t="s">
        <v>71</v>
      </c>
      <c r="B49" s="87"/>
      <c r="C49" s="87"/>
    </row>
    <row r="50" spans="1:3">
      <c r="A50" s="87" t="s">
        <v>72</v>
      </c>
      <c r="B50" s="87"/>
      <c r="C50" s="87"/>
    </row>
    <row r="51" spans="1:3">
      <c r="A51" s="87" t="s">
        <v>73</v>
      </c>
      <c r="B51" s="87"/>
      <c r="C51" s="87"/>
    </row>
    <row r="52" spans="1:3">
      <c r="A52" s="71" t="s">
        <v>155</v>
      </c>
      <c r="B52" s="75"/>
      <c r="C52" s="75"/>
    </row>
    <row r="53" spans="1:3">
      <c r="A53" s="89" t="s">
        <v>143</v>
      </c>
    </row>
    <row r="54" spans="1:3">
      <c r="A54" s="89" t="s">
        <v>156</v>
      </c>
    </row>
    <row r="55" spans="1:3">
      <c r="A55" s="118" t="s">
        <v>144</v>
      </c>
    </row>
    <row r="56" spans="1:3">
      <c r="A56" s="89" t="s">
        <v>157</v>
      </c>
    </row>
  </sheetData>
  <mergeCells count="1">
    <mergeCell ref="A1:C1"/>
  </mergeCells>
  <phoneticPr fontId="28" type="noConversion"/>
  <pageMargins left="0.5" right="0.5" top="1" bottom="1" header="0.5" footer="0.5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DAMAN</vt:lpstr>
      <vt:lpstr>SILVASSA</vt:lpstr>
      <vt:lpstr>BOISAR</vt:lpstr>
      <vt:lpstr>NASHIK RSC</vt:lpstr>
      <vt:lpstr>SOLAN</vt:lpstr>
      <vt:lpstr>EX-VASAI DEPOT</vt:lpstr>
      <vt:lpstr>PLANT WASTE</vt:lpstr>
      <vt:lpstr>T&amp;C</vt:lpstr>
      <vt:lpstr>BOISAR!Print_Area</vt:lpstr>
      <vt:lpstr>DAMAN!Print_Area</vt:lpstr>
      <vt:lpstr>'NASHIK RSC'!Print_Area</vt:lpstr>
      <vt:lpstr>SILVASSA!Print_Area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abc</cp:lastModifiedBy>
  <cp:lastPrinted>2014-07-10T08:14:34Z</cp:lastPrinted>
  <dcterms:created xsi:type="dcterms:W3CDTF">2010-07-16T02:24:36Z</dcterms:created>
  <dcterms:modified xsi:type="dcterms:W3CDTF">2014-07-10T09:22:16Z</dcterms:modified>
</cp:coreProperties>
</file>